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3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NREGS-4</author>
  </authors>
  <commentList>
    <comment ref="N28" authorId="0">
      <text>
        <r>
          <rPr>
            <b/>
            <sz val="8"/>
            <rFont val="Tahoma"/>
            <family val="0"/>
          </rPr>
          <t>NREGS-4:</t>
        </r>
        <r>
          <rPr>
            <sz val="8"/>
            <rFont val="Tahoma"/>
            <family val="0"/>
          </rPr>
          <t xml:space="preserve">
APR-10</t>
        </r>
      </text>
    </comment>
    <comment ref="O28" authorId="0">
      <text>
        <r>
          <rPr>
            <b/>
            <sz val="8"/>
            <rFont val="Tahoma"/>
            <family val="0"/>
          </rPr>
          <t>NREGS-4:</t>
        </r>
        <r>
          <rPr>
            <sz val="8"/>
            <rFont val="Tahoma"/>
            <family val="0"/>
          </rPr>
          <t xml:space="preserve">
APR-10</t>
        </r>
      </text>
    </comment>
  </commentList>
</comments>
</file>

<file path=xl/sharedStrings.xml><?xml version="1.0" encoding="utf-8"?>
<sst xmlns="http://schemas.openxmlformats.org/spreadsheetml/2006/main" count="385" uniqueCount="145">
  <si>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</si>
  <si>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</si>
  <si>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</si>
  <si>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</si>
  <si>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</si>
  <si>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</si>
  <si>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</si>
  <si>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</si>
  <si>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</si>
  <si>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</si>
  <si>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</si>
  <si>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</si>
  <si>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</si>
  <si>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</si>
  <si>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</si>
  <si>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</si>
  <si>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</si>
  <si>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</si>
  <si>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</si>
  <si>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</si>
  <si>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</si>
  <si>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</si>
  <si>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</si>
  <si>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</si>
  <si>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</si>
  <si>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</si>
  <si>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</si>
  <si>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</si>
  <si>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</si>
  <si>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</si>
  <si>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</si>
  <si>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</si>
  <si>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</si>
  <si>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</si>
  <si>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</si>
  <si>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</si>
  <si>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</si>
  <si>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</si>
  <si>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</si>
  <si>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</si>
  <si>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</si>
  <si>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</si>
  <si>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Actual O.B. as on 01.04.08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</si>
  <si>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</si>
  <si>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</si>
  <si>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</si>
  <si>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</si>
  <si>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</si>
  <si>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</si>
  <si>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</si>
  <si>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</si>
  <si>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</si>
  <si>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</si>
  <si>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</si>
  <si>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</si>
  <si>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</si>
  <si>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</si>
  <si>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</si>
  <si>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</si>
  <si>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</si>
  <si>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</si>
  <si>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</si>
  <si>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</si>
  <si>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</si>
  <si>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</si>
  <si>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</si>
  <si>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</si>
  <si>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</si>
  <si>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</si>
  <si>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</si>
  <si>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</si>
  <si>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</si>
  <si>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</si>
  <si>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</si>
  <si>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</si>
  <si>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</si>
  <si>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</si>
  <si>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</si>
  <si>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</si>
  <si>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</si>
  <si>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</si>
  <si>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</si>
  <si>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</si>
  <si>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</si>
  <si>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</si>
  <si>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</si>
  <si>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</si>
  <si>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</si>
  <si>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</si>
  <si>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</si>
  <si>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</si>
  <si>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</si>
  <si>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</si>
  <si>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</si>
  <si>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</si>
  <si>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</si>
  <si>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</si>
  <si>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</si>
  <si>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</si>
  <si>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</si>
  <si>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</si>
  <si>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</si>
  <si>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</si>
  <si>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</si>
  <si>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</si>
  <si>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</si>
  <si>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</si>
  <si>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</si>
  <si>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</si>
  <si>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</si>
  <si>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</si>
  <si>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</si>
  <si>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</si>
  <si>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</si>
  <si>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</si>
  <si>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</si>
  <si>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</si>
  <si>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</si>
  <si>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Addl. District Programme Coordinator</t>
  </si>
  <si>
    <t>N.R.E.G.S., Jalpaiguri</t>
  </si>
  <si>
    <t>&amp;</t>
  </si>
  <si>
    <t>Addl. Executive Officer</t>
  </si>
  <si>
    <t>Jalpaiguri Zilla Parishad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</si>
  <si>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</si>
  <si>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</si>
  <si>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</si>
  <si>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</si>
  <si>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</si>
  <si>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</si>
  <si>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</si>
  <si>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</si>
  <si>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</si>
  <si>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</si>
  <si>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</si>
  <si>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</si>
  <si>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</si>
  <si>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</si>
  <si>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</si>
  <si>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</si>
  <si>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Employment Generation Report for the month of April' 2010</t>
  </si>
  <si>
    <t>FORMAT FOR MONTHLY PROGRESS REPORT - V-A (Capacity Building - Personnel Report for the Month of April' 2010)</t>
  </si>
  <si>
    <t>FORMAT FOR MONTHLY PROGRESS REPORT - V-B (Capacity Building - Training Report for the Month of April' 2010)</t>
  </si>
  <si>
    <t>Financial Performance Under NREGA During the year 2010-11 Up to the Month of April' 2010</t>
  </si>
  <si>
    <t>Physical Performance Under NREGA During the year 2010-11 Up to the Month of April' 2010</t>
  </si>
  <si>
    <t>Transparency Report Under NREGA During the year 2010-11 Up to the Month of April' 2010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</si>
</sst>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00000000000%"/>
    <numFmt numFmtId="219" formatCode="0.000000000000000%"/>
    <numFmt numFmtId="220" formatCode="0.00000000000000%"/>
    <numFmt numFmtId="221" formatCode="0.0000000000000000%"/>
    <numFmt numFmtId="222" formatCode="0.00000000000000000%"/>
    <numFmt numFmtId="223" formatCode="0.000000000000000000%"/>
    <numFmt numFmtId="224" formatCode="0.0000000000000000000%"/>
    <numFmt numFmtId="225" formatCode="0.00000000000000000000%"/>
    <numFmt numFmtId="226" formatCode="0.00000000000"/>
  </numFmts>
  <fonts count="122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i/>
      <sz val="12"/>
      <name val="Times New Roman"/>
      <family val="1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b/>
      <sz val="12"/>
      <color indexed="8"/>
      <name val="CG Omega"/>
      <family val="2"/>
    </font>
    <font>
      <sz val="10"/>
      <color indexed="8"/>
      <name val="CG Omega"/>
      <family val="2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sz val="14"/>
      <name val="Bookman Old Style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4"/>
      <color indexed="8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Narrow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3" fillId="0" borderId="0" xfId="0" applyFont="1" applyAlignment="1">
      <alignment/>
    </xf>
    <xf numFmtId="0" fontId="74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7" fillId="0" borderId="0" xfId="61" applyFont="1">
      <alignment/>
      <protection/>
    </xf>
    <xf numFmtId="0" fontId="12" fillId="0" borderId="0" xfId="61" applyFont="1" applyAlignment="1">
      <alignment/>
      <protection/>
    </xf>
    <xf numFmtId="0" fontId="78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79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0" fillId="0" borderId="0" xfId="61" applyFont="1">
      <alignment/>
      <protection/>
    </xf>
    <xf numFmtId="0" fontId="81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2" fontId="8" fillId="0" borderId="0" xfId="61" applyNumberFormat="1" applyFont="1">
      <alignment/>
      <protection/>
    </xf>
    <xf numFmtId="176" fontId="8" fillId="0" borderId="0" xfId="61" applyNumberFormat="1" applyFont="1" applyAlignme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85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6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7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88" fillId="0" borderId="10" xfId="60" applyFont="1" applyBorder="1" applyAlignment="1">
      <alignment horizontal="center" vertical="center"/>
      <protection/>
    </xf>
    <xf numFmtId="0" fontId="89" fillId="7" borderId="10" xfId="60" applyFont="1" applyFill="1" applyBorder="1" applyAlignment="1">
      <alignment horizontal="center" vertical="center"/>
      <protection/>
    </xf>
    <xf numFmtId="0" fontId="89" fillId="25" borderId="10" xfId="60" applyFont="1" applyFill="1" applyBorder="1" applyAlignment="1">
      <alignment horizontal="center" vertical="center"/>
      <protection/>
    </xf>
    <xf numFmtId="0" fontId="89" fillId="0" borderId="10" xfId="60" applyFont="1" applyFill="1" applyBorder="1" applyAlignment="1">
      <alignment horizontal="center" vertical="center"/>
      <protection/>
    </xf>
    <xf numFmtId="0" fontId="89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90" fillId="0" borderId="10" xfId="60" applyFont="1" applyBorder="1" applyAlignment="1">
      <alignment horizontal="center" vertical="center" wrapText="1"/>
      <protection/>
    </xf>
    <xf numFmtId="0" fontId="91" fillId="4" borderId="10" xfId="60" applyFont="1" applyFill="1" applyBorder="1" applyAlignment="1">
      <alignment horizontal="center" vertical="center" textRotation="90" wrapText="1"/>
      <protection/>
    </xf>
    <xf numFmtId="0" fontId="91" fillId="0" borderId="10" xfId="60" applyFont="1" applyBorder="1" applyAlignment="1">
      <alignment horizontal="center" vertical="center" textRotation="90" wrapText="1"/>
      <protection/>
    </xf>
    <xf numFmtId="0" fontId="91" fillId="24" borderId="10" xfId="60" applyFont="1" applyFill="1" applyBorder="1" applyAlignment="1">
      <alignment horizontal="center" vertical="center" textRotation="90" wrapText="1"/>
      <protection/>
    </xf>
    <xf numFmtId="0" fontId="91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89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2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2" fontId="93" fillId="0" borderId="10" xfId="57" applyNumberFormat="1" applyFont="1" applyBorder="1" applyAlignment="1">
      <alignment horizontal="right" wrapText="1"/>
      <protection/>
    </xf>
    <xf numFmtId="176" fontId="96" fillId="0" borderId="10" xfId="57" applyNumberFormat="1" applyFont="1" applyBorder="1" applyAlignment="1">
      <alignment horizontal="right" wrapText="1"/>
      <protection/>
    </xf>
    <xf numFmtId="0" fontId="97" fillId="0" borderId="0" xfId="57" applyFont="1">
      <alignment/>
      <protection/>
    </xf>
    <xf numFmtId="2" fontId="93" fillId="0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18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0" fontId="96" fillId="0" borderId="10" xfId="57" applyFont="1" applyBorder="1" applyAlignment="1">
      <alignment horizontal="center" vertical="center"/>
      <protection/>
    </xf>
    <xf numFmtId="0" fontId="96" fillId="0" borderId="10" xfId="57" applyFont="1" applyBorder="1" applyAlignment="1">
      <alignment horizontal="left" vertical="center"/>
      <protection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99" fillId="0" borderId="10" xfId="57" applyFont="1" applyFill="1" applyBorder="1" applyAlignment="1">
      <alignment horizontal="center" vertical="center" wrapText="1"/>
      <protection/>
    </xf>
    <xf numFmtId="0" fontId="100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94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vertical="center" wrapText="1"/>
    </xf>
    <xf numFmtId="177" fontId="95" fillId="0" borderId="10" xfId="0" applyNumberFormat="1" applyFont="1" applyFill="1" applyBorder="1" applyAlignment="1">
      <alignment vertical="center" wrapText="1"/>
    </xf>
    <xf numFmtId="1" fontId="95" fillId="0" borderId="10" xfId="0" applyNumberFormat="1" applyFont="1" applyFill="1" applyBorder="1" applyAlignment="1">
      <alignment vertical="center" wrapText="1"/>
    </xf>
    <xf numFmtId="1" fontId="71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01" fillId="0" borderId="12" xfId="57" applyFont="1" applyBorder="1" applyAlignment="1">
      <alignment vertical="center" wrapText="1"/>
      <protection/>
    </xf>
    <xf numFmtId="0" fontId="102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9" fontId="89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80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9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9" fontId="8" fillId="0" borderId="0" xfId="57" applyNumberFormat="1" applyFont="1">
      <alignment/>
      <protection/>
    </xf>
    <xf numFmtId="2" fontId="13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" fontId="6" fillId="0" borderId="0" xfId="61" applyNumberFormat="1" applyFont="1" applyAlignment="1">
      <alignment/>
      <protection/>
    </xf>
    <xf numFmtId="177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10" fontId="76" fillId="0" borderId="10" xfId="65" applyNumberFormat="1" applyFont="1" applyFill="1" applyBorder="1" applyAlignment="1">
      <alignment vertical="center" wrapText="1"/>
    </xf>
    <xf numFmtId="1" fontId="73" fillId="0" borderId="0" xfId="0" applyNumberFormat="1" applyFont="1" applyAlignment="1">
      <alignment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/>
    </xf>
    <xf numFmtId="0" fontId="108" fillId="0" borderId="10" xfId="0" applyFont="1" applyFill="1" applyBorder="1" applyAlignment="1">
      <alignment horizontal="right" vertical="center" wrapText="1"/>
    </xf>
    <xf numFmtId="0" fontId="108" fillId="0" borderId="10" xfId="0" applyFont="1" applyFill="1" applyBorder="1" applyAlignment="1">
      <alignment vertical="center" wrapText="1"/>
    </xf>
    <xf numFmtId="1" fontId="108" fillId="0" borderId="10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108" fillId="0" borderId="10" xfId="0" applyFont="1" applyFill="1" applyBorder="1" applyAlignment="1">
      <alignment horizontal="right" vertical="center"/>
    </xf>
    <xf numFmtId="0" fontId="98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6" fontId="13" fillId="7" borderId="0" xfId="57" applyNumberFormat="1" applyFont="1" applyFill="1" applyBorder="1" applyAlignment="1">
      <alignment horizontal="right" wrapText="1"/>
      <protection/>
    </xf>
    <xf numFmtId="176" fontId="93" fillId="0" borderId="0" xfId="57" applyNumberFormat="1" applyFont="1" applyBorder="1" applyAlignment="1">
      <alignment horizontal="right" wrapText="1"/>
      <protection/>
    </xf>
    <xf numFmtId="176" fontId="13" fillId="22" borderId="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76" fontId="21" fillId="0" borderId="0" xfId="57" applyNumberFormat="1" applyFont="1">
      <alignment/>
      <protection/>
    </xf>
    <xf numFmtId="1" fontId="109" fillId="0" borderId="0" xfId="0" applyNumberFormat="1" applyFont="1" applyAlignment="1">
      <alignment wrapText="1"/>
    </xf>
    <xf numFmtId="0" fontId="109" fillId="0" borderId="0" xfId="0" applyFont="1" applyAlignment="1">
      <alignment wrapText="1"/>
    </xf>
    <xf numFmtId="0" fontId="110" fillId="0" borderId="0" xfId="0" applyFont="1" applyAlignment="1">
      <alignment wrapText="1"/>
    </xf>
    <xf numFmtId="1" fontId="109" fillId="0" borderId="0" xfId="0" applyNumberFormat="1" applyFont="1" applyAlignment="1">
      <alignment horizontal="right" wrapText="1"/>
    </xf>
    <xf numFmtId="10" fontId="110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right" vertical="center" wrapText="1"/>
    </xf>
    <xf numFmtId="0" fontId="76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111" fillId="0" borderId="0" xfId="0" applyFont="1" applyAlignment="1">
      <alignment vertical="center"/>
    </xf>
    <xf numFmtId="2" fontId="109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102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112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113" fillId="0" borderId="10" xfId="0" applyNumberFormat="1" applyFont="1" applyFill="1" applyBorder="1" applyAlignment="1">
      <alignment vertical="center" wrapText="1"/>
    </xf>
    <xf numFmtId="9" fontId="114" fillId="0" borderId="10" xfId="65" applyFont="1" applyFill="1" applyBorder="1" applyAlignment="1">
      <alignment vertical="center" wrapText="1"/>
    </xf>
    <xf numFmtId="10" fontId="116" fillId="0" borderId="10" xfId="65" applyNumberFormat="1" applyFont="1" applyFill="1" applyBorder="1" applyAlignment="1">
      <alignment vertical="center" wrapText="1"/>
    </xf>
    <xf numFmtId="2" fontId="115" fillId="11" borderId="10" xfId="0" applyNumberFormat="1" applyFont="1" applyFill="1" applyBorder="1" applyAlignment="1">
      <alignment vertical="center" wrapText="1"/>
    </xf>
    <xf numFmtId="0" fontId="36" fillId="26" borderId="10" xfId="0" applyFont="1" applyFill="1" applyBorder="1" applyAlignment="1">
      <alignment horizontal="right" vertical="center"/>
    </xf>
    <xf numFmtId="0" fontId="94" fillId="26" borderId="10" xfId="0" applyFont="1" applyFill="1" applyBorder="1" applyAlignment="1">
      <alignment vertical="center" wrapText="1"/>
    </xf>
    <xf numFmtId="1" fontId="108" fillId="26" borderId="10" xfId="0" applyNumberFormat="1" applyFont="1" applyFill="1" applyBorder="1" applyAlignment="1">
      <alignment vertical="center" wrapText="1"/>
    </xf>
    <xf numFmtId="0" fontId="99" fillId="26" borderId="10" xfId="57" applyFont="1" applyFill="1" applyBorder="1" applyAlignment="1">
      <alignment horizontal="center" vertical="center" wrapText="1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10" fontId="76" fillId="0" borderId="0" xfId="65" applyNumberFormat="1" applyFont="1" applyFill="1" applyAlignment="1">
      <alignment vertical="center" wrapText="1"/>
    </xf>
    <xf numFmtId="177" fontId="76" fillId="0" borderId="0" xfId="0" applyNumberFormat="1" applyFont="1" applyFill="1" applyAlignment="1">
      <alignment vertical="center" wrapText="1"/>
    </xf>
    <xf numFmtId="2" fontId="8" fillId="0" borderId="0" xfId="61" applyNumberFormat="1" applyFont="1" applyBorder="1">
      <alignment/>
      <protection/>
    </xf>
    <xf numFmtId="0" fontId="84" fillId="0" borderId="0" xfId="61" applyFont="1" applyBorder="1" applyAlignment="1">
      <alignment/>
      <protection/>
    </xf>
    <xf numFmtId="1" fontId="105" fillId="0" borderId="0" xfId="61" applyNumberFormat="1" applyFont="1" applyAlignment="1">
      <alignment/>
      <protection/>
    </xf>
    <xf numFmtId="1" fontId="13" fillId="0" borderId="0" xfId="0" applyNumberFormat="1" applyFont="1" applyBorder="1" applyAlignment="1">
      <alignment horizontal="center"/>
    </xf>
    <xf numFmtId="1" fontId="85" fillId="0" borderId="0" xfId="61" applyNumberFormat="1" applyFont="1" applyAlignment="1">
      <alignment/>
      <protection/>
    </xf>
    <xf numFmtId="1" fontId="15" fillId="0" borderId="0" xfId="61" applyNumberFormat="1" applyFont="1" applyAlignment="1">
      <alignment horizontal="center"/>
      <protection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" fontId="32" fillId="0" borderId="0" xfId="53" applyNumberFormat="1" applyAlignment="1">
      <alignment/>
    </xf>
    <xf numFmtId="178" fontId="109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0" fontId="117" fillId="0" borderId="10" xfId="0" applyFont="1" applyBorder="1" applyAlignment="1">
      <alignment/>
    </xf>
    <xf numFmtId="0" fontId="117" fillId="0" borderId="10" xfId="0" applyFont="1" applyBorder="1" applyAlignment="1">
      <alignment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6" fontId="108" fillId="0" borderId="10" xfId="0" applyNumberFormat="1" applyFont="1" applyFill="1" applyBorder="1" applyAlignment="1">
      <alignment horizontal="right" vertical="center" wrapText="1"/>
    </xf>
    <xf numFmtId="176" fontId="94" fillId="0" borderId="10" xfId="0" applyNumberFormat="1" applyFont="1" applyFill="1" applyBorder="1" applyAlignment="1">
      <alignment horizontal="right" vertical="center" wrapText="1"/>
    </xf>
    <xf numFmtId="176" fontId="108" fillId="0" borderId="10" xfId="0" applyNumberFormat="1" applyFont="1" applyFill="1" applyBorder="1" applyAlignment="1">
      <alignment vertical="center" wrapText="1"/>
    </xf>
    <xf numFmtId="176" fontId="77" fillId="0" borderId="10" xfId="62" applyNumberFormat="1" applyFont="1" applyFill="1" applyBorder="1" applyAlignment="1">
      <alignment horizontal="right" vertical="center" wrapText="1"/>
      <protection/>
    </xf>
    <xf numFmtId="1" fontId="12" fillId="26" borderId="10" xfId="61" applyNumberFormat="1" applyFont="1" applyFill="1" applyBorder="1" applyAlignment="1">
      <alignment horizontal="center" vertical="center" textRotation="90"/>
      <protection/>
    </xf>
    <xf numFmtId="2" fontId="12" fillId="26" borderId="10" xfId="61" applyNumberFormat="1" applyFont="1" applyFill="1" applyBorder="1" applyAlignment="1">
      <alignment horizontal="center" vertical="center" textRotation="90"/>
      <protection/>
    </xf>
    <xf numFmtId="0" fontId="106" fillId="0" borderId="10" xfId="0" applyFont="1" applyBorder="1" applyAlignment="1">
      <alignment horizontal="center" vertical="center" wrapText="1"/>
    </xf>
    <xf numFmtId="0" fontId="107" fillId="26" borderId="10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2" fillId="11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16" fillId="0" borderId="13" xfId="57" applyFont="1" applyFill="1" applyBorder="1" applyAlignment="1">
      <alignment horizontal="center" vertical="center" wrapText="1"/>
      <protection/>
    </xf>
    <xf numFmtId="0" fontId="104" fillId="0" borderId="0" xfId="57" applyFont="1" applyAlignment="1">
      <alignment horizontal="left" vertical="center" wrapText="1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25" xfId="57" applyFont="1" applyFill="1" applyBorder="1" applyAlignment="1">
      <alignment horizontal="center" vertical="center" wrapText="1"/>
      <protection/>
    </xf>
    <xf numFmtId="0" fontId="16" fillId="0" borderId="24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16" fillId="26" borderId="25" xfId="57" applyFont="1" applyFill="1" applyBorder="1" applyAlignment="1">
      <alignment horizontal="center" vertical="center" wrapText="1"/>
      <protection/>
    </xf>
    <xf numFmtId="0" fontId="16" fillId="26" borderId="24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26" xfId="57" applyFont="1" applyFill="1" applyBorder="1" applyAlignment="1">
      <alignment horizontal="center" vertical="center" wrapText="1"/>
      <protection/>
    </xf>
    <xf numFmtId="0" fontId="16" fillId="0" borderId="27" xfId="57" applyFont="1" applyFill="1" applyBorder="1" applyAlignment="1">
      <alignment horizontal="center" vertical="center" wrapText="1"/>
      <protection/>
    </xf>
    <xf numFmtId="0" fontId="19" fillId="0" borderId="18" xfId="57" applyFont="1" applyFill="1" applyBorder="1" applyAlignment="1">
      <alignment horizontal="center" vertical="center" wrapText="1"/>
      <protection/>
    </xf>
    <xf numFmtId="0" fontId="19" fillId="0" borderId="24" xfId="57" applyFont="1" applyFill="1" applyBorder="1" applyAlignment="1">
      <alignment horizontal="center" vertical="center" wrapText="1"/>
      <protection/>
    </xf>
    <xf numFmtId="0" fontId="98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15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82" fillId="0" borderId="0" xfId="61" applyFont="1" applyFill="1" applyBorder="1" applyAlignment="1">
      <alignment horizontal="center"/>
      <protection/>
    </xf>
    <xf numFmtId="0" fontId="82" fillId="0" borderId="0" xfId="61" applyFont="1" applyBorder="1" applyAlignment="1">
      <alignment horizontal="center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25" xfId="61" applyFont="1" applyFill="1" applyBorder="1" applyAlignment="1">
      <alignment horizontal="center" vertical="center" wrapText="1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16" fillId="0" borderId="26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82" fillId="0" borderId="23" xfId="61" applyFont="1" applyBorder="1" applyAlignment="1">
      <alignment horizont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19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5" xfId="60" applyFont="1" applyFill="1" applyBorder="1" applyAlignment="1">
      <alignment horizontal="center" vertical="center" wrapText="1"/>
      <protection/>
    </xf>
    <xf numFmtId="0" fontId="41" fillId="24" borderId="19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103" fillId="0" borderId="16" xfId="60" applyFont="1" applyBorder="1" applyAlignment="1">
      <alignment horizontal="center" vertical="center" wrapText="1"/>
      <protection/>
    </xf>
    <xf numFmtId="0" fontId="103" fillId="0" borderId="25" xfId="60" applyFont="1" applyBorder="1" applyAlignment="1">
      <alignment horizontal="center" vertical="center" wrapText="1"/>
      <protection/>
    </xf>
    <xf numFmtId="0" fontId="103" fillId="0" borderId="17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0" borderId="25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  <xf numFmtId="0" fontId="92" fillId="0" borderId="10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120" fillId="26" borderId="10" xfId="0" applyFont="1" applyFill="1" applyBorder="1" applyAlignment="1">
      <alignment horizontal="center" vertical="center" wrapText="1"/>
    </xf>
    <xf numFmtId="0" fontId="120" fillId="26" borderId="10" xfId="0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ct-09%20Jalpaig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="85" zoomScaleNormal="70" zoomScaleSheetLayoutView="85" zoomScalePageLayoutView="0" workbookViewId="0" topLeftCell="A10">
      <selection activeCell="J29" sqref="J29"/>
    </sheetView>
  </sheetViews>
  <sheetFormatPr defaultColWidth="9.140625" defaultRowHeight="15"/>
  <cols>
    <col min="1" max="1" width="4.57421875" style="1" customWidth="1"/>
    <col min="2" max="2" width="17.140625" style="1" customWidth="1"/>
    <col min="3" max="3" width="8.7109375" style="1" customWidth="1"/>
    <col min="4" max="7" width="9.00390625" style="1" customWidth="1"/>
    <col min="8" max="8" width="9.57421875" style="1" customWidth="1"/>
    <col min="9" max="9" width="11.140625" style="229" customWidth="1"/>
    <col min="10" max="10" width="11.8515625" style="1" customWidth="1"/>
    <col min="11" max="11" width="10.140625" style="1" customWidth="1"/>
    <col min="12" max="12" width="11.28125" style="229" customWidth="1"/>
    <col min="13" max="13" width="7.8515625" style="1" customWidth="1"/>
    <col min="14" max="15" width="9.7109375" style="1" customWidth="1"/>
    <col min="16" max="16" width="11.28125" style="1" customWidth="1"/>
    <col min="17" max="18" width="9.421875" style="1" customWidth="1"/>
    <col min="19" max="19" width="9.28125" style="1" customWidth="1"/>
    <col min="20" max="20" width="8.7109375" style="1" customWidth="1"/>
    <col min="21" max="21" width="8.28125" style="1" customWidth="1"/>
    <col min="22" max="22" width="9.140625" style="1" customWidth="1"/>
    <col min="23" max="23" width="11.57421875" style="1" bestFit="1" customWidth="1"/>
    <col min="24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16"/>
      <c r="Q1" s="316"/>
      <c r="R1" s="316"/>
      <c r="S1" s="316"/>
      <c r="T1" s="2"/>
    </row>
    <row r="2" spans="1:21" s="4" customFormat="1" ht="31.5" customHeight="1">
      <c r="A2" s="317" t="s">
        <v>37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18" t="s">
        <v>38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.75">
      <c r="A6" s="319" t="s">
        <v>139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</row>
    <row r="7" spans="1:21" ht="16.5">
      <c r="A7" s="26"/>
      <c r="T7" s="320" t="s">
        <v>21</v>
      </c>
      <c r="U7" s="320"/>
    </row>
    <row r="8" spans="1:21" s="155" customFormat="1" ht="16.5">
      <c r="A8" s="321">
        <v>1</v>
      </c>
      <c r="B8" s="321">
        <v>2</v>
      </c>
      <c r="C8" s="154"/>
      <c r="D8" s="321">
        <v>3</v>
      </c>
      <c r="E8" s="321"/>
      <c r="F8" s="321"/>
      <c r="G8" s="321"/>
      <c r="H8" s="304">
        <v>4</v>
      </c>
      <c r="I8" s="300">
        <v>5</v>
      </c>
      <c r="J8" s="321">
        <v>6</v>
      </c>
      <c r="K8" s="321">
        <v>7</v>
      </c>
      <c r="L8" s="300">
        <v>8</v>
      </c>
      <c r="M8" s="313">
        <v>9</v>
      </c>
      <c r="N8" s="314"/>
      <c r="O8" s="314"/>
      <c r="P8" s="314"/>
      <c r="Q8" s="315"/>
      <c r="R8" s="266"/>
      <c r="S8" s="321">
        <v>10</v>
      </c>
      <c r="T8" s="321">
        <v>11</v>
      </c>
      <c r="U8" s="321">
        <v>12</v>
      </c>
    </row>
    <row r="9" spans="1:21" s="155" customFormat="1" ht="16.5">
      <c r="A9" s="321"/>
      <c r="B9" s="321"/>
      <c r="C9" s="154"/>
      <c r="D9" s="154" t="s">
        <v>16</v>
      </c>
      <c r="E9" s="154" t="s">
        <v>17</v>
      </c>
      <c r="F9" s="154" t="s">
        <v>18</v>
      </c>
      <c r="G9" s="154" t="s">
        <v>19</v>
      </c>
      <c r="H9" s="305"/>
      <c r="I9" s="300">
        <v>5</v>
      </c>
      <c r="J9" s="321">
        <v>6</v>
      </c>
      <c r="K9" s="321">
        <v>7</v>
      </c>
      <c r="L9" s="300">
        <v>8</v>
      </c>
      <c r="M9" s="154" t="s">
        <v>16</v>
      </c>
      <c r="N9" s="154" t="s">
        <v>17</v>
      </c>
      <c r="O9" s="154" t="s">
        <v>18</v>
      </c>
      <c r="P9" s="154" t="s">
        <v>19</v>
      </c>
      <c r="Q9" s="154" t="s">
        <v>20</v>
      </c>
      <c r="R9" s="154"/>
      <c r="S9" s="321"/>
      <c r="T9" s="321"/>
      <c r="U9" s="321"/>
    </row>
    <row r="10" spans="1:23" s="44" customFormat="1" ht="57" customHeight="1">
      <c r="A10" s="310" t="s">
        <v>0</v>
      </c>
      <c r="B10" s="310" t="s">
        <v>22</v>
      </c>
      <c r="C10" s="306" t="s">
        <v>108</v>
      </c>
      <c r="D10" s="310" t="s">
        <v>1</v>
      </c>
      <c r="E10" s="310"/>
      <c r="F10" s="310"/>
      <c r="G10" s="310"/>
      <c r="H10" s="302" t="s">
        <v>6</v>
      </c>
      <c r="I10" s="301" t="s">
        <v>7</v>
      </c>
      <c r="J10" s="310" t="s">
        <v>8</v>
      </c>
      <c r="K10" s="310" t="s">
        <v>9</v>
      </c>
      <c r="L10" s="301" t="s">
        <v>10</v>
      </c>
      <c r="M10" s="307" t="s">
        <v>11</v>
      </c>
      <c r="N10" s="308"/>
      <c r="O10" s="308"/>
      <c r="P10" s="308"/>
      <c r="Q10" s="308"/>
      <c r="R10" s="309"/>
      <c r="S10" s="310" t="s">
        <v>13</v>
      </c>
      <c r="T10" s="310" t="s">
        <v>14</v>
      </c>
      <c r="U10" s="310" t="s">
        <v>15</v>
      </c>
      <c r="V10" s="312" t="s">
        <v>110</v>
      </c>
      <c r="W10" s="311" t="s">
        <v>111</v>
      </c>
    </row>
    <row r="11" spans="1:23" s="44" customFormat="1" ht="111.75" customHeight="1">
      <c r="A11" s="310"/>
      <c r="B11" s="310"/>
      <c r="C11" s="322"/>
      <c r="D11" s="43" t="s">
        <v>2</v>
      </c>
      <c r="E11" s="43" t="s">
        <v>3</v>
      </c>
      <c r="F11" s="43" t="s">
        <v>4</v>
      </c>
      <c r="G11" s="43" t="s">
        <v>5</v>
      </c>
      <c r="H11" s="303"/>
      <c r="I11" s="301"/>
      <c r="J11" s="310"/>
      <c r="K11" s="310"/>
      <c r="L11" s="301"/>
      <c r="M11" s="43" t="s">
        <v>2</v>
      </c>
      <c r="N11" s="43" t="s">
        <v>3</v>
      </c>
      <c r="O11" s="43" t="s">
        <v>4</v>
      </c>
      <c r="P11" s="43" t="s">
        <v>5</v>
      </c>
      <c r="Q11" s="43" t="s">
        <v>12</v>
      </c>
      <c r="R11" s="43" t="s">
        <v>128</v>
      </c>
      <c r="S11" s="310"/>
      <c r="T11" s="310"/>
      <c r="U11" s="310"/>
      <c r="V11" s="312"/>
      <c r="W11" s="311"/>
    </row>
    <row r="12" spans="1:23" s="406" customFormat="1" ht="15.75">
      <c r="A12" s="400">
        <v>1</v>
      </c>
      <c r="B12" s="400">
        <v>2</v>
      </c>
      <c r="C12" s="401">
        <v>3</v>
      </c>
      <c r="D12" s="400" t="s">
        <v>130</v>
      </c>
      <c r="E12" s="400" t="s">
        <v>131</v>
      </c>
      <c r="F12" s="400" t="s">
        <v>132</v>
      </c>
      <c r="G12" s="400" t="s">
        <v>133</v>
      </c>
      <c r="H12" s="401">
        <v>4</v>
      </c>
      <c r="I12" s="402">
        <v>5</v>
      </c>
      <c r="J12" s="400">
        <v>6</v>
      </c>
      <c r="K12" s="400">
        <v>7</v>
      </c>
      <c r="L12" s="403">
        <v>8</v>
      </c>
      <c r="M12" s="400" t="s">
        <v>134</v>
      </c>
      <c r="N12" s="400" t="s">
        <v>135</v>
      </c>
      <c r="O12" s="400" t="s">
        <v>136</v>
      </c>
      <c r="P12" s="400" t="s">
        <v>137</v>
      </c>
      <c r="Q12" s="400" t="s">
        <v>138</v>
      </c>
      <c r="R12" s="400" t="s">
        <v>129</v>
      </c>
      <c r="S12" s="400">
        <v>10</v>
      </c>
      <c r="T12" s="400">
        <v>11</v>
      </c>
      <c r="U12" s="400">
        <v>12</v>
      </c>
      <c r="V12" s="404"/>
      <c r="W12" s="405"/>
    </row>
    <row r="13" spans="1:24" s="238" customFormat="1" ht="26.25" customHeight="1">
      <c r="A13" s="233">
        <v>1</v>
      </c>
      <c r="B13" s="234" t="s">
        <v>23</v>
      </c>
      <c r="C13" s="235">
        <v>39393</v>
      </c>
      <c r="D13" s="235">
        <v>21500</v>
      </c>
      <c r="E13" s="235">
        <v>8557</v>
      </c>
      <c r="F13" s="235">
        <v>9335</v>
      </c>
      <c r="G13" s="196">
        <f aca="true" t="shared" si="0" ref="G13:G25">SUM(D13:F13)</f>
        <v>39392</v>
      </c>
      <c r="H13" s="236">
        <v>3781</v>
      </c>
      <c r="I13" s="271"/>
      <c r="J13" s="237">
        <v>3781</v>
      </c>
      <c r="K13" s="236">
        <v>3525</v>
      </c>
      <c r="L13" s="273"/>
      <c r="M13" s="294">
        <v>0.24002</v>
      </c>
      <c r="N13" s="294">
        <v>0.03023</v>
      </c>
      <c r="O13" s="294">
        <v>0.04706</v>
      </c>
      <c r="P13" s="295">
        <f>SUM(M13:O13)</f>
        <v>0.31731</v>
      </c>
      <c r="Q13" s="296">
        <v>0.1164</v>
      </c>
      <c r="R13" s="296">
        <v>0.01701</v>
      </c>
      <c r="S13" s="236">
        <v>0</v>
      </c>
      <c r="T13" s="236">
        <v>89</v>
      </c>
      <c r="U13" s="236">
        <v>0</v>
      </c>
      <c r="V13" s="267">
        <f aca="true" t="shared" si="1" ref="V13:V25">(P13*100000)/J13</f>
        <v>8.392224279291192</v>
      </c>
      <c r="W13" s="268">
        <f aca="true" t="shared" si="2" ref="W13:W26">Q13/P13</f>
        <v>0.36683369575494</v>
      </c>
      <c r="X13" s="238">
        <f>'Part-II'!K13/'Part-I'!P13</f>
        <v>100.00000000000001</v>
      </c>
    </row>
    <row r="14" spans="1:30" s="238" customFormat="1" ht="26.25" customHeight="1">
      <c r="A14" s="233">
        <v>2</v>
      </c>
      <c r="B14" s="234" t="s">
        <v>24</v>
      </c>
      <c r="C14" s="239">
        <v>41382</v>
      </c>
      <c r="D14" s="235">
        <v>19699</v>
      </c>
      <c r="E14" s="235">
        <v>9478</v>
      </c>
      <c r="F14" s="235">
        <v>12205</v>
      </c>
      <c r="G14" s="196">
        <f t="shared" si="0"/>
        <v>41382</v>
      </c>
      <c r="H14" s="236">
        <v>1920</v>
      </c>
      <c r="I14" s="271"/>
      <c r="J14" s="237">
        <v>1920</v>
      </c>
      <c r="K14" s="236">
        <v>1920</v>
      </c>
      <c r="L14" s="273"/>
      <c r="M14" s="294">
        <v>0.04399</v>
      </c>
      <c r="N14" s="294">
        <v>0.03925</v>
      </c>
      <c r="O14" s="294">
        <v>0.03870097560975609</v>
      </c>
      <c r="P14" s="295">
        <f aca="true" t="shared" si="3" ref="P14:P25">SUM(M14:O14)</f>
        <v>0.1219409756097561</v>
      </c>
      <c r="Q14" s="296">
        <v>0.06688184878048781</v>
      </c>
      <c r="R14" s="296">
        <v>0.00996</v>
      </c>
      <c r="S14" s="237">
        <v>0</v>
      </c>
      <c r="T14" s="237">
        <v>0</v>
      </c>
      <c r="U14" s="237">
        <v>0</v>
      </c>
      <c r="V14" s="267">
        <f t="shared" si="1"/>
        <v>6.351092479674796</v>
      </c>
      <c r="W14" s="268">
        <f t="shared" si="2"/>
        <v>0.5484772320874953</v>
      </c>
      <c r="X14" s="238">
        <f>'Part-II'!K14/'Part-I'!P14</f>
        <v>82</v>
      </c>
      <c r="Z14" s="238">
        <v>5.216159999999999</v>
      </c>
      <c r="AA14" s="276">
        <v>0.5016800164000914</v>
      </c>
      <c r="AB14" s="238">
        <f>'Part-II'!K14/'Part-I'!Z14</f>
        <v>1.9169580687708971</v>
      </c>
      <c r="AC14" s="238">
        <v>9.44565</v>
      </c>
      <c r="AD14" s="277">
        <v>0.8427599999999984</v>
      </c>
    </row>
    <row r="15" spans="1:24" s="238" customFormat="1" ht="26.25" customHeight="1">
      <c r="A15" s="233">
        <v>3</v>
      </c>
      <c r="B15" s="234" t="s">
        <v>25</v>
      </c>
      <c r="C15" s="239">
        <v>75610</v>
      </c>
      <c r="D15" s="235">
        <v>37867</v>
      </c>
      <c r="E15" s="235">
        <v>16411</v>
      </c>
      <c r="F15" s="235">
        <v>21329</v>
      </c>
      <c r="G15" s="196">
        <f t="shared" si="0"/>
        <v>75607</v>
      </c>
      <c r="H15" s="236">
        <v>7410</v>
      </c>
      <c r="I15" s="271"/>
      <c r="J15" s="237">
        <v>7410</v>
      </c>
      <c r="K15" s="236">
        <v>7410</v>
      </c>
      <c r="L15" s="273"/>
      <c r="M15" s="294">
        <v>1.1424</v>
      </c>
      <c r="N15" s="294">
        <v>0.31236</v>
      </c>
      <c r="O15" s="294">
        <v>0.5419</v>
      </c>
      <c r="P15" s="295">
        <f t="shared" si="3"/>
        <v>1.99666</v>
      </c>
      <c r="Q15" s="296">
        <v>0.61496</v>
      </c>
      <c r="R15" s="296">
        <v>0.12546</v>
      </c>
      <c r="S15" s="237">
        <v>0</v>
      </c>
      <c r="T15" s="237">
        <v>433</v>
      </c>
      <c r="U15" s="237">
        <v>11</v>
      </c>
      <c r="V15" s="267">
        <f t="shared" si="1"/>
        <v>26.94547908232119</v>
      </c>
      <c r="W15" s="268">
        <f t="shared" si="2"/>
        <v>0.3079943505654443</v>
      </c>
      <c r="X15" s="238">
        <f>'Part-II'!K15/'Part-I'!P15</f>
        <v>100.06666633277574</v>
      </c>
    </row>
    <row r="16" spans="1:24" s="238" customFormat="1" ht="26.25" customHeight="1">
      <c r="A16" s="233">
        <v>4</v>
      </c>
      <c r="B16" s="234" t="s">
        <v>26</v>
      </c>
      <c r="C16" s="239">
        <v>47020</v>
      </c>
      <c r="D16" s="235">
        <v>21806</v>
      </c>
      <c r="E16" s="235">
        <v>9140</v>
      </c>
      <c r="F16" s="235">
        <v>16074</v>
      </c>
      <c r="G16" s="196">
        <f t="shared" si="0"/>
        <v>47020</v>
      </c>
      <c r="H16" s="236">
        <v>8959</v>
      </c>
      <c r="I16" s="271"/>
      <c r="J16" s="237">
        <v>8664</v>
      </c>
      <c r="K16" s="236">
        <v>7308</v>
      </c>
      <c r="L16" s="273"/>
      <c r="M16" s="297">
        <v>0.7173499999999998</v>
      </c>
      <c r="N16" s="297">
        <v>0.16867</v>
      </c>
      <c r="O16" s="297">
        <v>0.29553</v>
      </c>
      <c r="P16" s="295">
        <f t="shared" si="3"/>
        <v>1.1815499999999999</v>
      </c>
      <c r="Q16" s="296">
        <v>0.61232</v>
      </c>
      <c r="R16" s="296">
        <v>0.0529581</v>
      </c>
      <c r="S16" s="237">
        <v>0</v>
      </c>
      <c r="T16" s="237">
        <v>312</v>
      </c>
      <c r="U16" s="237">
        <v>6</v>
      </c>
      <c r="V16" s="267">
        <f t="shared" si="1"/>
        <v>13.637465373961216</v>
      </c>
      <c r="W16" s="268">
        <f t="shared" si="2"/>
        <v>0.5182345224493251</v>
      </c>
      <c r="X16" s="238">
        <f>'Part-II'!K16/'Part-I'!P16</f>
        <v>45.35725953197072</v>
      </c>
    </row>
    <row r="17" spans="1:25" s="238" customFormat="1" ht="26.25" customHeight="1">
      <c r="A17" s="233">
        <v>5</v>
      </c>
      <c r="B17" s="234" t="s">
        <v>27</v>
      </c>
      <c r="C17" s="239">
        <v>54605</v>
      </c>
      <c r="D17" s="235">
        <v>8239</v>
      </c>
      <c r="E17" s="235">
        <v>30777</v>
      </c>
      <c r="F17" s="235">
        <v>15378</v>
      </c>
      <c r="G17" s="196">
        <f t="shared" si="0"/>
        <v>54394</v>
      </c>
      <c r="H17" s="236">
        <v>1159</v>
      </c>
      <c r="I17" s="271"/>
      <c r="J17" s="237">
        <v>1101</v>
      </c>
      <c r="K17" s="236">
        <v>1014</v>
      </c>
      <c r="L17" s="273"/>
      <c r="M17" s="294">
        <v>0.01101</v>
      </c>
      <c r="N17" s="294">
        <v>0.04513</v>
      </c>
      <c r="O17" s="294">
        <v>0.0056700000000000006</v>
      </c>
      <c r="P17" s="295">
        <f t="shared" si="3"/>
        <v>0.061810000000000004</v>
      </c>
      <c r="Q17" s="296">
        <v>0.02456</v>
      </c>
      <c r="R17" s="296">
        <v>0</v>
      </c>
      <c r="S17" s="237">
        <v>0</v>
      </c>
      <c r="T17" s="237">
        <v>2</v>
      </c>
      <c r="U17" s="237">
        <v>2</v>
      </c>
      <c r="V17" s="267">
        <f t="shared" si="1"/>
        <v>5.6139872842870115</v>
      </c>
      <c r="W17" s="268">
        <f t="shared" si="2"/>
        <v>0.39734670765248337</v>
      </c>
      <c r="X17" s="238">
        <f>'Part-II'!K17/'Part-I'!P17</f>
        <v>161.4382785956965</v>
      </c>
      <c r="Y17" s="238">
        <f>ROUND(P17*X17,5)</f>
        <v>9.9785</v>
      </c>
    </row>
    <row r="18" spans="1:24" s="238" customFormat="1" ht="26.25" customHeight="1">
      <c r="A18" s="233">
        <v>6</v>
      </c>
      <c r="B18" s="234" t="s">
        <v>28</v>
      </c>
      <c r="C18" s="239">
        <v>38333</v>
      </c>
      <c r="D18" s="235">
        <v>15435</v>
      </c>
      <c r="E18" s="235">
        <v>13492</v>
      </c>
      <c r="F18" s="235">
        <v>9346</v>
      </c>
      <c r="G18" s="196">
        <f t="shared" si="0"/>
        <v>38273</v>
      </c>
      <c r="H18" s="236">
        <v>11280</v>
      </c>
      <c r="I18" s="271"/>
      <c r="J18" s="237">
        <v>11169</v>
      </c>
      <c r="K18" s="236">
        <v>9872</v>
      </c>
      <c r="L18" s="273"/>
      <c r="M18" s="294">
        <v>0.26981851851851846</v>
      </c>
      <c r="N18" s="294">
        <v>0.4047277777777778</v>
      </c>
      <c r="O18" s="294">
        <v>0.2248487654320988</v>
      </c>
      <c r="P18" s="295">
        <f t="shared" si="3"/>
        <v>0.899395061728395</v>
      </c>
      <c r="Q18" s="296">
        <v>0.32689</v>
      </c>
      <c r="R18" s="296">
        <v>0.07664</v>
      </c>
      <c r="S18" s="237">
        <v>0</v>
      </c>
      <c r="T18" s="237">
        <v>879</v>
      </c>
      <c r="U18" s="237">
        <v>70</v>
      </c>
      <c r="V18" s="267">
        <f t="shared" si="1"/>
        <v>8.052601501731534</v>
      </c>
      <c r="W18" s="268">
        <f t="shared" si="2"/>
        <v>0.3634554089854635</v>
      </c>
      <c r="X18" s="238">
        <f>'Part-II'!K18/'Part-I'!P18</f>
        <v>81.51334504673925</v>
      </c>
    </row>
    <row r="19" spans="1:24" s="238" customFormat="1" ht="26.25" customHeight="1">
      <c r="A19" s="233">
        <v>7</v>
      </c>
      <c r="B19" s="234" t="s">
        <v>29</v>
      </c>
      <c r="C19" s="239">
        <v>37640</v>
      </c>
      <c r="D19" s="235">
        <v>7717</v>
      </c>
      <c r="E19" s="235">
        <v>16211</v>
      </c>
      <c r="F19" s="235">
        <v>13712</v>
      </c>
      <c r="G19" s="196">
        <f t="shared" si="0"/>
        <v>37640</v>
      </c>
      <c r="H19" s="236">
        <v>2001</v>
      </c>
      <c r="I19" s="271"/>
      <c r="J19" s="237">
        <v>2001</v>
      </c>
      <c r="K19" s="236">
        <v>2001</v>
      </c>
      <c r="L19" s="273"/>
      <c r="M19" s="294">
        <v>0.04526</v>
      </c>
      <c r="N19" s="294">
        <v>0.0362</v>
      </c>
      <c r="O19" s="294">
        <v>0.05856</v>
      </c>
      <c r="P19" s="295">
        <f t="shared" si="3"/>
        <v>0.14002</v>
      </c>
      <c r="Q19" s="296">
        <v>0.06816019999999999</v>
      </c>
      <c r="R19" s="296">
        <v>0.021002999999999997</v>
      </c>
      <c r="S19" s="237">
        <v>0</v>
      </c>
      <c r="T19" s="237">
        <v>0</v>
      </c>
      <c r="U19" s="237">
        <v>0</v>
      </c>
      <c r="V19" s="267">
        <f t="shared" si="1"/>
        <v>6.997501249375312</v>
      </c>
      <c r="W19" s="268">
        <f t="shared" si="2"/>
        <v>0.48678903013855157</v>
      </c>
      <c r="X19" s="238">
        <f>'Part-II'!K19/'Part-I'!P19</f>
        <v>107.17754606484787</v>
      </c>
    </row>
    <row r="20" spans="1:24" s="238" customFormat="1" ht="26.25" customHeight="1">
      <c r="A20" s="233">
        <v>8</v>
      </c>
      <c r="B20" s="234" t="s">
        <v>30</v>
      </c>
      <c r="C20" s="239">
        <v>57043</v>
      </c>
      <c r="D20" s="235">
        <v>18016</v>
      </c>
      <c r="E20" s="235">
        <v>20467</v>
      </c>
      <c r="F20" s="235">
        <v>18560</v>
      </c>
      <c r="G20" s="196">
        <f t="shared" si="0"/>
        <v>57043</v>
      </c>
      <c r="H20" s="236">
        <v>13279</v>
      </c>
      <c r="I20" s="271"/>
      <c r="J20" s="237">
        <v>13279</v>
      </c>
      <c r="K20" s="236">
        <v>11733</v>
      </c>
      <c r="L20" s="273"/>
      <c r="M20" s="294">
        <v>0.45236</v>
      </c>
      <c r="N20" s="294">
        <v>0.08017</v>
      </c>
      <c r="O20" s="294">
        <v>0.22562</v>
      </c>
      <c r="P20" s="295">
        <f t="shared" si="3"/>
        <v>0.7581499999999999</v>
      </c>
      <c r="Q20" s="296">
        <v>0.3353</v>
      </c>
      <c r="R20" s="296">
        <v>0.09457</v>
      </c>
      <c r="S20" s="237">
        <v>0</v>
      </c>
      <c r="T20" s="237">
        <v>239</v>
      </c>
      <c r="U20" s="237">
        <v>0</v>
      </c>
      <c r="V20" s="267">
        <f t="shared" si="1"/>
        <v>5.7093907673770605</v>
      </c>
      <c r="W20" s="268">
        <f t="shared" si="2"/>
        <v>0.442260766339115</v>
      </c>
      <c r="X20" s="238">
        <f>'Part-II'!K20/'Part-I'!P20</f>
        <v>103.49851612477744</v>
      </c>
    </row>
    <row r="21" spans="1:24" s="238" customFormat="1" ht="26.25" customHeight="1">
      <c r="A21" s="233">
        <v>9</v>
      </c>
      <c r="B21" s="234" t="s">
        <v>31</v>
      </c>
      <c r="C21" s="239">
        <v>24986</v>
      </c>
      <c r="D21" s="235">
        <v>5886</v>
      </c>
      <c r="E21" s="235">
        <v>12977</v>
      </c>
      <c r="F21" s="235">
        <v>6057</v>
      </c>
      <c r="G21" s="196">
        <f t="shared" si="0"/>
        <v>24920</v>
      </c>
      <c r="H21" s="236">
        <v>6696</v>
      </c>
      <c r="I21" s="271"/>
      <c r="J21" s="237">
        <v>6696</v>
      </c>
      <c r="K21" s="236">
        <v>5770</v>
      </c>
      <c r="L21" s="273"/>
      <c r="M21" s="294">
        <v>0.10132</v>
      </c>
      <c r="N21" s="294">
        <v>0.10785</v>
      </c>
      <c r="O21" s="294">
        <v>0.02569</v>
      </c>
      <c r="P21" s="295">
        <f t="shared" si="3"/>
        <v>0.23485999999999999</v>
      </c>
      <c r="Q21" s="296">
        <v>0.11841</v>
      </c>
      <c r="R21" s="296">
        <v>0.006031900000000001</v>
      </c>
      <c r="S21" s="237">
        <v>0</v>
      </c>
      <c r="T21" s="237">
        <v>0</v>
      </c>
      <c r="U21" s="237">
        <v>0</v>
      </c>
      <c r="V21" s="267">
        <f t="shared" si="1"/>
        <v>3.5074671445639187</v>
      </c>
      <c r="W21" s="268">
        <f t="shared" si="2"/>
        <v>0.5041726986289705</v>
      </c>
      <c r="X21" s="238">
        <f>'Part-II'!K21/'Part-I'!P21</f>
        <v>10.243123562973686</v>
      </c>
    </row>
    <row r="22" spans="1:24" s="238" customFormat="1" ht="26.25" customHeight="1">
      <c r="A22" s="233">
        <v>10</v>
      </c>
      <c r="B22" s="234" t="s">
        <v>32</v>
      </c>
      <c r="C22" s="239">
        <v>65705</v>
      </c>
      <c r="D22" s="235">
        <v>49330</v>
      </c>
      <c r="E22" s="235">
        <v>1037</v>
      </c>
      <c r="F22" s="235">
        <v>14655</v>
      </c>
      <c r="G22" s="196">
        <f t="shared" si="0"/>
        <v>65022</v>
      </c>
      <c r="H22" s="236">
        <v>3643</v>
      </c>
      <c r="I22" s="271"/>
      <c r="J22" s="237">
        <v>3643</v>
      </c>
      <c r="K22" s="236">
        <v>3643</v>
      </c>
      <c r="L22" s="273"/>
      <c r="M22" s="294">
        <v>0.46888</v>
      </c>
      <c r="N22" s="294">
        <v>0.02407</v>
      </c>
      <c r="O22" s="294">
        <v>0.06613999999999999</v>
      </c>
      <c r="P22" s="295">
        <f t="shared" si="3"/>
        <v>0.55909</v>
      </c>
      <c r="Q22" s="296">
        <v>0.20364999999999997</v>
      </c>
      <c r="R22" s="296">
        <v>0.00968</v>
      </c>
      <c r="S22" s="237">
        <v>0</v>
      </c>
      <c r="T22" s="237">
        <v>139</v>
      </c>
      <c r="U22" s="237">
        <v>0</v>
      </c>
      <c r="V22" s="267">
        <f t="shared" si="1"/>
        <v>15.34696678561625</v>
      </c>
      <c r="W22" s="268">
        <f t="shared" si="2"/>
        <v>0.3642526248010159</v>
      </c>
      <c r="X22" s="238">
        <f>'Part-II'!K22/'Part-I'!P22</f>
        <v>88.479493462591</v>
      </c>
    </row>
    <row r="23" spans="1:24" s="238" customFormat="1" ht="26.25" customHeight="1">
      <c r="A23" s="233">
        <v>11</v>
      </c>
      <c r="B23" s="234" t="s">
        <v>33</v>
      </c>
      <c r="C23" s="239">
        <v>25544</v>
      </c>
      <c r="D23" s="235">
        <v>3975</v>
      </c>
      <c r="E23" s="235">
        <v>14863</v>
      </c>
      <c r="F23" s="235">
        <v>6664</v>
      </c>
      <c r="G23" s="196">
        <f t="shared" si="0"/>
        <v>25502</v>
      </c>
      <c r="H23" s="236">
        <v>0</v>
      </c>
      <c r="I23" s="271"/>
      <c r="J23" s="237">
        <v>0</v>
      </c>
      <c r="K23" s="236">
        <v>0</v>
      </c>
      <c r="L23" s="273"/>
      <c r="M23" s="294">
        <v>0</v>
      </c>
      <c r="N23" s="294">
        <v>0</v>
      </c>
      <c r="O23" s="294">
        <v>0</v>
      </c>
      <c r="P23" s="295">
        <f t="shared" si="3"/>
        <v>0</v>
      </c>
      <c r="Q23" s="296">
        <v>0</v>
      </c>
      <c r="R23" s="296">
        <v>0</v>
      </c>
      <c r="S23" s="237">
        <v>0</v>
      </c>
      <c r="T23" s="237">
        <v>0</v>
      </c>
      <c r="U23" s="237">
        <v>0</v>
      </c>
      <c r="V23" s="267" t="e">
        <f t="shared" si="1"/>
        <v>#DIV/0!</v>
      </c>
      <c r="W23" s="268" t="e">
        <f t="shared" si="2"/>
        <v>#DIV/0!</v>
      </c>
      <c r="X23" s="238" t="e">
        <f>'Part-II'!K23/'Part-I'!P23</f>
        <v>#DIV/0!</v>
      </c>
    </row>
    <row r="24" spans="1:30" s="238" customFormat="1" ht="26.25" customHeight="1">
      <c r="A24" s="233">
        <v>12</v>
      </c>
      <c r="B24" s="234" t="s">
        <v>34</v>
      </c>
      <c r="C24" s="239">
        <v>49813</v>
      </c>
      <c r="D24" s="235">
        <v>29448</v>
      </c>
      <c r="E24" s="235">
        <v>2720</v>
      </c>
      <c r="F24" s="235">
        <v>17645</v>
      </c>
      <c r="G24" s="196">
        <f t="shared" si="0"/>
        <v>49813</v>
      </c>
      <c r="H24" s="236">
        <v>370</v>
      </c>
      <c r="I24" s="271"/>
      <c r="J24" s="237">
        <v>334</v>
      </c>
      <c r="K24" s="236">
        <v>334</v>
      </c>
      <c r="L24" s="273"/>
      <c r="M24" s="294">
        <v>0.01797</v>
      </c>
      <c r="N24" s="294">
        <v>0</v>
      </c>
      <c r="O24" s="294">
        <v>0.0023848</v>
      </c>
      <c r="P24" s="295">
        <f t="shared" si="3"/>
        <v>0.0203548</v>
      </c>
      <c r="Q24" s="296">
        <v>0.01227</v>
      </c>
      <c r="R24" s="296">
        <v>0</v>
      </c>
      <c r="S24" s="237">
        <v>0</v>
      </c>
      <c r="T24" s="237">
        <v>0</v>
      </c>
      <c r="U24" s="237">
        <v>0</v>
      </c>
      <c r="V24" s="267">
        <f t="shared" si="1"/>
        <v>6.094251497005988</v>
      </c>
      <c r="W24" s="268">
        <f t="shared" si="2"/>
        <v>0.6028062176980369</v>
      </c>
      <c r="X24" s="238">
        <f>'Part-II'!K24/'Part-I'!P24</f>
        <v>100.00000000000001</v>
      </c>
      <c r="Y24" s="238">
        <f>ROUND(P24*X24,5)</f>
        <v>2.03548</v>
      </c>
      <c r="Z24" s="238">
        <f>X24-20</f>
        <v>80.00000000000001</v>
      </c>
      <c r="AA24" s="276">
        <v>0.519146430694654</v>
      </c>
      <c r="AD24" s="277">
        <v>5.216159999999999</v>
      </c>
    </row>
    <row r="25" spans="1:24" s="238" customFormat="1" ht="26.25" customHeight="1">
      <c r="A25" s="233">
        <v>13</v>
      </c>
      <c r="B25" s="234" t="s">
        <v>35</v>
      </c>
      <c r="C25" s="239">
        <v>58703</v>
      </c>
      <c r="D25" s="235">
        <v>37365</v>
      </c>
      <c r="E25" s="235">
        <v>4051</v>
      </c>
      <c r="F25" s="235">
        <v>17287</v>
      </c>
      <c r="G25" s="196">
        <f t="shared" si="0"/>
        <v>58703</v>
      </c>
      <c r="H25" s="236">
        <v>892</v>
      </c>
      <c r="I25" s="271"/>
      <c r="J25" s="237">
        <v>162</v>
      </c>
      <c r="K25" s="236">
        <v>162</v>
      </c>
      <c r="L25" s="273"/>
      <c r="M25" s="294">
        <v>0.00252</v>
      </c>
      <c r="N25" s="294">
        <v>2E-05</v>
      </c>
      <c r="O25" s="294">
        <v>0.00106</v>
      </c>
      <c r="P25" s="295">
        <f t="shared" si="3"/>
        <v>0.0036</v>
      </c>
      <c r="Q25" s="296">
        <v>0.00121</v>
      </c>
      <c r="R25" s="296">
        <v>0</v>
      </c>
      <c r="S25" s="237">
        <v>0</v>
      </c>
      <c r="T25" s="237">
        <v>0</v>
      </c>
      <c r="U25" s="237">
        <v>0</v>
      </c>
      <c r="V25" s="267">
        <f t="shared" si="1"/>
        <v>2.2222222222222223</v>
      </c>
      <c r="W25" s="268">
        <f t="shared" si="2"/>
        <v>0.3361111111111111</v>
      </c>
      <c r="X25" s="238">
        <f>'Part-II'!K25/'Part-I'!P25</f>
        <v>2315.2777777777783</v>
      </c>
    </row>
    <row r="26" spans="1:25" s="201" customFormat="1" ht="26.25" customHeight="1">
      <c r="A26" s="197"/>
      <c r="B26" s="197" t="s">
        <v>36</v>
      </c>
      <c r="C26" s="197">
        <f aca="true" t="shared" si="4" ref="C26:U26">SUM(C13:C25)</f>
        <v>615777</v>
      </c>
      <c r="D26" s="197">
        <f t="shared" si="4"/>
        <v>276283</v>
      </c>
      <c r="E26" s="197">
        <f t="shared" si="4"/>
        <v>160181</v>
      </c>
      <c r="F26" s="197">
        <f t="shared" si="4"/>
        <v>178247</v>
      </c>
      <c r="G26" s="197">
        <f t="shared" si="4"/>
        <v>614711</v>
      </c>
      <c r="H26" s="197">
        <f t="shared" si="4"/>
        <v>61390</v>
      </c>
      <c r="I26" s="272">
        <f>SUM(I13:I25)</f>
        <v>0</v>
      </c>
      <c r="J26" s="197">
        <f>SUM(J13:J25)</f>
        <v>60160</v>
      </c>
      <c r="K26" s="197">
        <f>SUM(K13:K25)</f>
        <v>54692</v>
      </c>
      <c r="L26" s="272">
        <f>SUM(L13:L25)</f>
        <v>0</v>
      </c>
      <c r="M26" s="198">
        <f t="shared" si="4"/>
        <v>3.5128985185185186</v>
      </c>
      <c r="N26" s="198">
        <f t="shared" si="4"/>
        <v>1.248677777777778</v>
      </c>
      <c r="O26" s="198">
        <f t="shared" si="4"/>
        <v>1.533164541041855</v>
      </c>
      <c r="P26" s="198">
        <f t="shared" si="4"/>
        <v>6.29474083733815</v>
      </c>
      <c r="Q26" s="198">
        <f t="shared" si="4"/>
        <v>2.5010120487804874</v>
      </c>
      <c r="R26" s="198">
        <f t="shared" si="4"/>
        <v>0.413313</v>
      </c>
      <c r="S26" s="199">
        <f t="shared" si="4"/>
        <v>0</v>
      </c>
      <c r="T26" s="199">
        <f t="shared" si="4"/>
        <v>2093</v>
      </c>
      <c r="U26" s="199">
        <f t="shared" si="4"/>
        <v>89</v>
      </c>
      <c r="V26" s="270">
        <f>(P26*100000)/J26</f>
        <v>10.463332508873254</v>
      </c>
      <c r="W26" s="269">
        <f t="shared" si="2"/>
        <v>0.39731771544038463</v>
      </c>
      <c r="X26" s="201">
        <v>46.86</v>
      </c>
      <c r="Y26" s="201">
        <f>P26/X26</f>
        <v>0.13433079038280302</v>
      </c>
    </row>
    <row r="27" spans="2:16" s="256" customFormat="1" ht="29.25" customHeight="1">
      <c r="B27" s="260"/>
      <c r="H27" s="257"/>
      <c r="I27" s="258"/>
      <c r="L27" s="258"/>
      <c r="P27" s="259"/>
    </row>
    <row r="28" spans="2:23" s="252" customFormat="1" ht="15.75">
      <c r="B28" s="156"/>
      <c r="H28" s="254"/>
      <c r="I28" s="253"/>
      <c r="J28" s="251"/>
      <c r="L28" s="253"/>
      <c r="M28" s="261"/>
      <c r="N28" s="261"/>
      <c r="O28" s="261"/>
      <c r="P28" s="261"/>
      <c r="Q28" s="251"/>
      <c r="R28" s="288"/>
      <c r="T28" s="251"/>
      <c r="V28" s="200"/>
      <c r="W28" s="255"/>
    </row>
    <row r="29" spans="8:23" ht="13.5" customHeight="1">
      <c r="H29" s="289"/>
      <c r="J29" s="45"/>
      <c r="M29" s="264"/>
      <c r="N29" s="264"/>
      <c r="O29" s="264"/>
      <c r="P29" s="265"/>
      <c r="Q29" s="221"/>
      <c r="R29" s="221"/>
      <c r="V29" s="200"/>
      <c r="W29" s="231"/>
    </row>
    <row r="30" spans="10:23" ht="16.5">
      <c r="J30" s="45"/>
      <c r="L30" s="230"/>
      <c r="P30" s="45"/>
      <c r="Q30" s="45"/>
      <c r="R30" s="45"/>
      <c r="V30" s="200"/>
      <c r="W30" s="231"/>
    </row>
    <row r="31" spans="12:18" ht="14.25" customHeight="1">
      <c r="L31" s="230"/>
      <c r="M31" s="262"/>
      <c r="N31" s="262"/>
      <c r="O31" s="262"/>
      <c r="Q31" s="116" t="s">
        <v>118</v>
      </c>
      <c r="R31" s="116"/>
    </row>
    <row r="32" spans="13:18" ht="16.5">
      <c r="M32" s="221"/>
      <c r="N32" s="221"/>
      <c r="O32" s="221"/>
      <c r="Q32" s="118" t="s">
        <v>119</v>
      </c>
      <c r="R32" s="118"/>
    </row>
    <row r="33" spans="13:18" ht="16.5">
      <c r="M33" s="27"/>
      <c r="Q33" s="118" t="s">
        <v>120</v>
      </c>
      <c r="R33" s="118"/>
    </row>
    <row r="34" spans="17:18" ht="16.5">
      <c r="Q34" s="120" t="s">
        <v>121</v>
      </c>
      <c r="R34" s="120"/>
    </row>
    <row r="35" spans="17:18" ht="16.5">
      <c r="Q35" s="118" t="s">
        <v>122</v>
      </c>
      <c r="R35" s="118"/>
    </row>
  </sheetData>
  <sheetProtection/>
  <mergeCells count="32">
    <mergeCell ref="H10:H11"/>
    <mergeCell ref="H8:H9"/>
    <mergeCell ref="C10:C11"/>
    <mergeCell ref="A10:A11"/>
    <mergeCell ref="B10:B11"/>
    <mergeCell ref="A8:A9"/>
    <mergeCell ref="B8:B9"/>
    <mergeCell ref="D8:G8"/>
    <mergeCell ref="D10:G10"/>
    <mergeCell ref="J10:J11"/>
    <mergeCell ref="J8:J9"/>
    <mergeCell ref="L8:L9"/>
    <mergeCell ref="I10:I11"/>
    <mergeCell ref="I8:I9"/>
    <mergeCell ref="L10:L11"/>
    <mergeCell ref="K10:K11"/>
    <mergeCell ref="K8:K9"/>
    <mergeCell ref="M10:R10"/>
    <mergeCell ref="U8:U9"/>
    <mergeCell ref="S10:S11"/>
    <mergeCell ref="T10:T11"/>
    <mergeCell ref="U10:U11"/>
    <mergeCell ref="W10:W11"/>
    <mergeCell ref="V10:V11"/>
    <mergeCell ref="M8:Q8"/>
    <mergeCell ref="P1:S1"/>
    <mergeCell ref="A2:U2"/>
    <mergeCell ref="A4:U4"/>
    <mergeCell ref="A6:U6"/>
    <mergeCell ref="T7:U7"/>
    <mergeCell ref="S8:S9"/>
    <mergeCell ref="T8:T9"/>
  </mergeCells>
  <conditionalFormatting sqref="W13:W26 W28:W30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70" zoomScaleNormal="70" zoomScaleSheetLayoutView="70" zoomScalePageLayoutView="0" workbookViewId="0" topLeftCell="A1">
      <pane xSplit="2" ySplit="12" topLeftCell="G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R25" sqref="R25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9.140625" style="4" customWidth="1"/>
    <col min="7" max="7" width="8.140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4.140625" style="4" customWidth="1"/>
    <col min="12" max="12" width="13.28125" style="4" customWidth="1"/>
    <col min="13" max="13" width="12.7109375" style="4" customWidth="1"/>
    <col min="14" max="15" width="13.8515625" style="4" customWidth="1"/>
    <col min="16" max="17" width="14.57421875" style="4" customWidth="1"/>
    <col min="18" max="20" width="12.7109375" style="4" customWidth="1"/>
    <col min="21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38" t="s">
        <v>59</v>
      </c>
      <c r="O1" s="338"/>
      <c r="P1" s="338"/>
      <c r="Q1" s="240"/>
    </row>
    <row r="2" spans="1:17" ht="31.5" customHeight="1">
      <c r="A2" s="339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243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18" t="s">
        <v>38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241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40" t="s">
        <v>142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242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39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40</v>
      </c>
      <c r="Q8" s="39"/>
    </row>
    <row r="9" spans="1:17" s="13" customFormat="1" ht="58.5" customHeight="1">
      <c r="A9" s="325" t="s">
        <v>0</v>
      </c>
      <c r="B9" s="325" t="s">
        <v>41</v>
      </c>
      <c r="C9" s="325" t="s">
        <v>42</v>
      </c>
      <c r="D9" s="332" t="s">
        <v>43</v>
      </c>
      <c r="E9" s="332"/>
      <c r="F9" s="334" t="s">
        <v>112</v>
      </c>
      <c r="G9" s="335"/>
      <c r="H9" s="325" t="s">
        <v>44</v>
      </c>
      <c r="I9" s="325" t="s">
        <v>45</v>
      </c>
      <c r="J9" s="329" t="s">
        <v>54</v>
      </c>
      <c r="K9" s="328" t="s">
        <v>46</v>
      </c>
      <c r="L9" s="328"/>
      <c r="M9" s="328"/>
      <c r="N9" s="328"/>
      <c r="O9" s="328"/>
      <c r="P9" s="328"/>
      <c r="Q9" s="244"/>
    </row>
    <row r="10" spans="1:17" s="13" customFormat="1" ht="46.5" customHeight="1">
      <c r="A10" s="326"/>
      <c r="B10" s="326"/>
      <c r="C10" s="326"/>
      <c r="D10" s="336" t="s">
        <v>47</v>
      </c>
      <c r="E10" s="336" t="s">
        <v>48</v>
      </c>
      <c r="F10" s="336" t="s">
        <v>47</v>
      </c>
      <c r="G10" s="336" t="s">
        <v>48</v>
      </c>
      <c r="H10" s="326"/>
      <c r="I10" s="326"/>
      <c r="J10" s="330"/>
      <c r="K10" s="332" t="s">
        <v>49</v>
      </c>
      <c r="L10" s="332" t="s">
        <v>50</v>
      </c>
      <c r="M10" s="332" t="s">
        <v>51</v>
      </c>
      <c r="N10" s="332" t="s">
        <v>55</v>
      </c>
      <c r="O10" s="333"/>
      <c r="P10" s="333" t="s">
        <v>58</v>
      </c>
      <c r="Q10" s="323" t="s">
        <v>127</v>
      </c>
    </row>
    <row r="11" spans="1:17" s="13" customFormat="1" ht="26.25" customHeight="1">
      <c r="A11" s="327"/>
      <c r="B11" s="327"/>
      <c r="C11" s="327"/>
      <c r="D11" s="337"/>
      <c r="E11" s="337"/>
      <c r="F11" s="337"/>
      <c r="G11" s="337"/>
      <c r="H11" s="327"/>
      <c r="I11" s="327"/>
      <c r="J11" s="331"/>
      <c r="K11" s="333"/>
      <c r="L11" s="333"/>
      <c r="M11" s="333"/>
      <c r="N11" s="192" t="s">
        <v>56</v>
      </c>
      <c r="O11" s="192" t="s">
        <v>57</v>
      </c>
      <c r="P11" s="333"/>
      <c r="Q11" s="323"/>
    </row>
    <row r="12" spans="1:17" s="9" customFormat="1" ht="12.75" customHeight="1">
      <c r="A12" s="14"/>
      <c r="B12" s="193">
        <v>1</v>
      </c>
      <c r="C12" s="194">
        <v>2</v>
      </c>
      <c r="D12" s="193">
        <v>3</v>
      </c>
      <c r="E12" s="194">
        <v>4</v>
      </c>
      <c r="F12" s="193">
        <v>5</v>
      </c>
      <c r="G12" s="194">
        <v>6</v>
      </c>
      <c r="H12" s="193">
        <v>7</v>
      </c>
      <c r="I12" s="194">
        <v>8</v>
      </c>
      <c r="J12" s="274">
        <v>9</v>
      </c>
      <c r="K12" s="194">
        <v>10</v>
      </c>
      <c r="L12" s="193">
        <v>11</v>
      </c>
      <c r="M12" s="194">
        <v>12</v>
      </c>
      <c r="N12" s="193">
        <v>13</v>
      </c>
      <c r="O12" s="194">
        <v>14</v>
      </c>
      <c r="P12" s="193">
        <v>15</v>
      </c>
      <c r="Q12" s="323"/>
    </row>
    <row r="13" spans="1:24" s="9" customFormat="1" ht="21.75" customHeight="1">
      <c r="A13" s="180">
        <v>1</v>
      </c>
      <c r="B13" s="181" t="s">
        <v>23</v>
      </c>
      <c r="C13" s="161">
        <v>36.180215699999735</v>
      </c>
      <c r="D13" s="166"/>
      <c r="E13" s="166"/>
      <c r="F13" s="290">
        <v>147.362</v>
      </c>
      <c r="G13" s="291"/>
      <c r="H13" s="161"/>
      <c r="I13" s="161">
        <f>SUM(C13:H13)</f>
        <v>183.54221569999973</v>
      </c>
      <c r="J13" s="275"/>
      <c r="K13" s="159">
        <v>31.731</v>
      </c>
      <c r="L13" s="159">
        <v>1.947</v>
      </c>
      <c r="M13" s="159">
        <v>24.7777</v>
      </c>
      <c r="N13" s="159">
        <v>2.38924</v>
      </c>
      <c r="O13" s="159">
        <v>1.00021</v>
      </c>
      <c r="P13" s="165">
        <f>SUM(K13:O13)</f>
        <v>61.84515000000001</v>
      </c>
      <c r="Q13" s="248">
        <f>I13-P13</f>
        <v>121.69706569999971</v>
      </c>
      <c r="R13" s="223">
        <f>K13/'Part-I'!P13</f>
        <v>100.00000000000001</v>
      </c>
      <c r="S13" s="223"/>
      <c r="T13" s="223"/>
      <c r="V13" s="24"/>
      <c r="W13" s="24">
        <f>P13-'[1]Part-II'!P13</f>
        <v>-351.05651</v>
      </c>
      <c r="X13" s="24">
        <f>M13-'[1]Part-II'!M13</f>
        <v>-23.27629</v>
      </c>
    </row>
    <row r="14" spans="1:24" s="9" customFormat="1" ht="21.75" customHeight="1">
      <c r="A14" s="182">
        <v>2</v>
      </c>
      <c r="B14" s="183" t="s">
        <v>24</v>
      </c>
      <c r="C14" s="166">
        <v>39.377644000000146</v>
      </c>
      <c r="D14" s="166"/>
      <c r="E14" s="166"/>
      <c r="F14" s="290">
        <v>189.10008</v>
      </c>
      <c r="G14" s="291"/>
      <c r="H14" s="166"/>
      <c r="I14" s="161">
        <f aca="true" t="shared" si="0" ref="I14:I25">SUM(C14:H14)</f>
        <v>228.47772400000014</v>
      </c>
      <c r="J14" s="275"/>
      <c r="K14" s="167">
        <v>9.99916</v>
      </c>
      <c r="L14" s="167">
        <v>0.85406</v>
      </c>
      <c r="M14" s="167">
        <v>0.813</v>
      </c>
      <c r="N14" s="167">
        <v>0.6165</v>
      </c>
      <c r="O14" s="167">
        <v>0.36447</v>
      </c>
      <c r="P14" s="165">
        <f aca="true" t="shared" si="1" ref="P14:P28">SUM(K14:O14)</f>
        <v>12.647190000000002</v>
      </c>
      <c r="Q14" s="248">
        <f aca="true" t="shared" si="2" ref="Q14:Q27">I14-P14</f>
        <v>215.83053400000014</v>
      </c>
      <c r="R14" s="223">
        <f>K14/'Part-I'!P14</f>
        <v>82</v>
      </c>
      <c r="S14" s="223"/>
      <c r="T14" s="223"/>
      <c r="V14" s="24"/>
      <c r="W14" s="24">
        <f>P14-'[1]Part-II'!P14</f>
        <v>-586.0907699999999</v>
      </c>
      <c r="X14" s="24">
        <f>M14-'[1]Part-II'!M14</f>
        <v>-136.93571</v>
      </c>
    </row>
    <row r="15" spans="1:24" s="9" customFormat="1" ht="21.75" customHeight="1">
      <c r="A15" s="180">
        <v>3</v>
      </c>
      <c r="B15" s="181" t="s">
        <v>25</v>
      </c>
      <c r="C15" s="161">
        <v>52.14976130000014</v>
      </c>
      <c r="D15" s="166"/>
      <c r="E15" s="166"/>
      <c r="F15" s="290">
        <v>406.56103</v>
      </c>
      <c r="G15" s="291"/>
      <c r="H15" s="161"/>
      <c r="I15" s="161">
        <f t="shared" si="0"/>
        <v>458.71079130000015</v>
      </c>
      <c r="J15" s="275"/>
      <c r="K15" s="159">
        <v>199.79911</v>
      </c>
      <c r="L15" s="159">
        <v>9.87241</v>
      </c>
      <c r="M15" s="159">
        <v>49.10615</v>
      </c>
      <c r="N15" s="159">
        <v>1.8758</v>
      </c>
      <c r="O15" s="159">
        <v>1.49015</v>
      </c>
      <c r="P15" s="165">
        <f t="shared" si="1"/>
        <v>262.14362000000006</v>
      </c>
      <c r="Q15" s="248">
        <f t="shared" si="2"/>
        <v>196.5671713000001</v>
      </c>
      <c r="R15" s="223">
        <f>K15/'Part-I'!P15</f>
        <v>100.06666633277574</v>
      </c>
      <c r="S15" s="223"/>
      <c r="T15" s="223"/>
      <c r="V15" s="24"/>
      <c r="W15" s="24">
        <f>P15-'[1]Part-II'!P15</f>
        <v>-587.3029899999999</v>
      </c>
      <c r="X15" s="24">
        <f>M15-'[1]Part-II'!M15</f>
        <v>-123.53969</v>
      </c>
    </row>
    <row r="16" spans="1:24" s="9" customFormat="1" ht="21.75" customHeight="1">
      <c r="A16" s="180">
        <v>4</v>
      </c>
      <c r="B16" s="181" t="s">
        <v>26</v>
      </c>
      <c r="C16" s="161">
        <v>61.098207999999886</v>
      </c>
      <c r="D16" s="166"/>
      <c r="E16" s="166"/>
      <c r="F16" s="290">
        <v>182.97167</v>
      </c>
      <c r="G16" s="291"/>
      <c r="H16" s="161"/>
      <c r="I16" s="161">
        <f t="shared" si="0"/>
        <v>244.06987799999987</v>
      </c>
      <c r="J16" s="275"/>
      <c r="K16" s="159">
        <v>53.59187</v>
      </c>
      <c r="L16" s="159">
        <v>2.88534</v>
      </c>
      <c r="M16" s="159">
        <v>25.75387</v>
      </c>
      <c r="N16" s="159">
        <v>0.60181</v>
      </c>
      <c r="O16" s="159">
        <v>0.86519</v>
      </c>
      <c r="P16" s="165">
        <f t="shared" si="1"/>
        <v>83.69807999999999</v>
      </c>
      <c r="Q16" s="248">
        <f t="shared" si="2"/>
        <v>160.3717979999999</v>
      </c>
      <c r="R16" s="223">
        <f>K16/'Part-I'!P16</f>
        <v>45.35725953197072</v>
      </c>
      <c r="S16" s="223"/>
      <c r="T16" s="223"/>
      <c r="V16" s="24"/>
      <c r="W16" s="24">
        <f>P16-'[1]Part-II'!P16</f>
        <v>-236.40933</v>
      </c>
      <c r="X16" s="24">
        <f>M16-'[1]Part-II'!M16</f>
        <v>-36.26333</v>
      </c>
    </row>
    <row r="17" spans="1:24" s="9" customFormat="1" ht="21.75" customHeight="1">
      <c r="A17" s="180">
        <v>5</v>
      </c>
      <c r="B17" s="181" t="s">
        <v>27</v>
      </c>
      <c r="C17" s="161">
        <v>59.31634360000021</v>
      </c>
      <c r="D17" s="166"/>
      <c r="E17" s="166"/>
      <c r="F17" s="290">
        <v>122.34885</v>
      </c>
      <c r="G17" s="291"/>
      <c r="H17" s="161"/>
      <c r="I17" s="161">
        <f t="shared" si="0"/>
        <v>181.6651936000002</v>
      </c>
      <c r="J17" s="275"/>
      <c r="K17" s="159">
        <v>9.9785</v>
      </c>
      <c r="L17" s="159">
        <v>0.7575500000000001</v>
      </c>
      <c r="M17" s="159">
        <v>0.19098</v>
      </c>
      <c r="N17" s="159">
        <v>2.87628</v>
      </c>
      <c r="O17" s="159">
        <v>0.004</v>
      </c>
      <c r="P17" s="165">
        <f t="shared" si="1"/>
        <v>13.80731</v>
      </c>
      <c r="Q17" s="248">
        <f t="shared" si="2"/>
        <v>167.8578836000002</v>
      </c>
      <c r="R17" s="223">
        <f>K17/'Part-I'!P17</f>
        <v>161.4382785956965</v>
      </c>
      <c r="S17" s="223"/>
      <c r="T17" s="223">
        <v>85.77</v>
      </c>
      <c r="U17" s="9">
        <f>K17/T17</f>
        <v>0.11634021219540633</v>
      </c>
      <c r="V17" s="24">
        <v>4.31379</v>
      </c>
      <c r="W17" s="250">
        <f>P17-'[1]Part-II'!P17</f>
        <v>-577.67216</v>
      </c>
      <c r="X17" s="24">
        <f>M17-'[1]Part-II'!M17</f>
        <v>-158.92805</v>
      </c>
    </row>
    <row r="18" spans="1:24" s="9" customFormat="1" ht="21.75" customHeight="1">
      <c r="A18" s="180">
        <v>6</v>
      </c>
      <c r="B18" s="181" t="s">
        <v>28</v>
      </c>
      <c r="C18" s="161">
        <v>31.09136370000033</v>
      </c>
      <c r="D18" s="166"/>
      <c r="E18" s="166"/>
      <c r="F18" s="290">
        <v>254.755</v>
      </c>
      <c r="G18" s="291"/>
      <c r="H18" s="161"/>
      <c r="I18" s="161">
        <f t="shared" si="0"/>
        <v>285.8463637000003</v>
      </c>
      <c r="J18" s="275"/>
      <c r="K18" s="159">
        <v>73.3127</v>
      </c>
      <c r="L18" s="159">
        <v>4.4465</v>
      </c>
      <c r="M18" s="159">
        <v>48.01059</v>
      </c>
      <c r="N18" s="159">
        <v>0.42128</v>
      </c>
      <c r="O18" s="159">
        <v>0.63806</v>
      </c>
      <c r="P18" s="165">
        <f t="shared" si="1"/>
        <v>126.82912999999999</v>
      </c>
      <c r="Q18" s="248">
        <f t="shared" si="2"/>
        <v>159.01723370000033</v>
      </c>
      <c r="R18" s="223">
        <f>K18/'Part-I'!P18</f>
        <v>81.51334504673925</v>
      </c>
      <c r="S18" s="223"/>
      <c r="T18" s="223"/>
      <c r="V18" s="24"/>
      <c r="W18" s="24">
        <f>P18-'[1]Part-II'!P18</f>
        <v>-505.56941000000006</v>
      </c>
      <c r="X18" s="24">
        <f>M18-'[1]Part-II'!M18</f>
        <v>-128.26998999999998</v>
      </c>
    </row>
    <row r="19" spans="1:24" s="9" customFormat="1" ht="21.75" customHeight="1">
      <c r="A19" s="180">
        <v>7</v>
      </c>
      <c r="B19" s="181" t="s">
        <v>29</v>
      </c>
      <c r="C19" s="161">
        <v>35.38529049999988</v>
      </c>
      <c r="D19" s="166"/>
      <c r="E19" s="166"/>
      <c r="F19" s="290">
        <v>162.18649</v>
      </c>
      <c r="G19" s="291"/>
      <c r="H19" s="161"/>
      <c r="I19" s="161">
        <f t="shared" si="0"/>
        <v>197.57178049999987</v>
      </c>
      <c r="J19" s="275"/>
      <c r="K19" s="159">
        <v>15.007</v>
      </c>
      <c r="L19" s="159">
        <v>0.39906</v>
      </c>
      <c r="M19" s="159">
        <v>19.55932</v>
      </c>
      <c r="N19" s="159">
        <v>0.70636</v>
      </c>
      <c r="O19" s="159">
        <v>2.981</v>
      </c>
      <c r="P19" s="165">
        <f t="shared" si="1"/>
        <v>38.652739999999994</v>
      </c>
      <c r="Q19" s="248">
        <f t="shared" si="2"/>
        <v>158.91904049999988</v>
      </c>
      <c r="R19" s="223">
        <f>K19/'Part-I'!P19</f>
        <v>107.17754606484787</v>
      </c>
      <c r="S19" s="223"/>
      <c r="T19" s="223"/>
      <c r="V19" s="24"/>
      <c r="W19" s="24">
        <f>P19-'[1]Part-II'!P19</f>
        <v>-504.36282000000006</v>
      </c>
      <c r="X19" s="24">
        <f>M19-'[1]Part-II'!M19</f>
        <v>-112.365405</v>
      </c>
    </row>
    <row r="20" spans="1:24" s="174" customFormat="1" ht="21.75" customHeight="1">
      <c r="A20" s="184">
        <v>8</v>
      </c>
      <c r="B20" s="185" t="s">
        <v>30</v>
      </c>
      <c r="C20" s="172">
        <v>61.00629879999997</v>
      </c>
      <c r="D20" s="175"/>
      <c r="E20" s="175"/>
      <c r="F20" s="290">
        <v>186.11689</v>
      </c>
      <c r="G20" s="291"/>
      <c r="H20" s="172"/>
      <c r="I20" s="172">
        <f t="shared" si="0"/>
        <v>247.12318879999998</v>
      </c>
      <c r="J20" s="275"/>
      <c r="K20" s="160">
        <v>78.4674</v>
      </c>
      <c r="L20" s="160">
        <v>5.60979</v>
      </c>
      <c r="M20" s="160">
        <v>9.95988</v>
      </c>
      <c r="N20" s="160">
        <v>1.2752</v>
      </c>
      <c r="O20" s="160">
        <v>0.64166</v>
      </c>
      <c r="P20" s="173">
        <f t="shared" si="1"/>
        <v>95.95393</v>
      </c>
      <c r="Q20" s="248">
        <f t="shared" si="2"/>
        <v>151.16925879999997</v>
      </c>
      <c r="R20" s="223">
        <f>K20/'Part-I'!P20</f>
        <v>103.49851612477744</v>
      </c>
      <c r="S20" s="223"/>
      <c r="T20" s="223"/>
      <c r="U20" s="9"/>
      <c r="V20" s="24"/>
      <c r="W20" s="24">
        <f>P20-'[1]Part-II'!P20</f>
        <v>-304.83197000000007</v>
      </c>
      <c r="X20" s="24">
        <f>M20-'[1]Part-II'!M20</f>
        <v>-85.40252000000001</v>
      </c>
    </row>
    <row r="21" spans="1:24" s="9" customFormat="1" ht="21.75" customHeight="1">
      <c r="A21" s="180">
        <v>9</v>
      </c>
      <c r="B21" s="181" t="s">
        <v>31</v>
      </c>
      <c r="C21" s="161">
        <v>31.296956900000055</v>
      </c>
      <c r="D21" s="166"/>
      <c r="E21" s="166"/>
      <c r="F21" s="290">
        <v>102.72768</v>
      </c>
      <c r="G21" s="291"/>
      <c r="H21" s="161"/>
      <c r="I21" s="161">
        <f t="shared" si="0"/>
        <v>134.02463690000008</v>
      </c>
      <c r="J21" s="275"/>
      <c r="K21" s="159">
        <v>2.4057</v>
      </c>
      <c r="L21" s="159">
        <v>0.0681</v>
      </c>
      <c r="M21" s="159">
        <v>0</v>
      </c>
      <c r="N21" s="159">
        <v>0.0225</v>
      </c>
      <c r="O21" s="159">
        <v>0.034034</v>
      </c>
      <c r="P21" s="165">
        <f t="shared" si="1"/>
        <v>2.530334</v>
      </c>
      <c r="Q21" s="248">
        <f t="shared" si="2"/>
        <v>131.49430290000006</v>
      </c>
      <c r="R21" s="223">
        <f>K21/'Part-I'!P21</f>
        <v>10.243123562973686</v>
      </c>
      <c r="S21" s="223"/>
      <c r="T21" s="223"/>
      <c r="V21" s="24"/>
      <c r="W21" s="24">
        <f>P21-'[1]Part-II'!P21</f>
        <v>-220.845436</v>
      </c>
      <c r="X21" s="24">
        <f>M21-'[1]Part-II'!M21</f>
        <v>-11.94092</v>
      </c>
    </row>
    <row r="22" spans="1:24" s="9" customFormat="1" ht="21.75" customHeight="1">
      <c r="A22" s="180">
        <v>10</v>
      </c>
      <c r="B22" s="181" t="s">
        <v>32</v>
      </c>
      <c r="C22" s="161">
        <v>109.58852120000074</v>
      </c>
      <c r="D22" s="166"/>
      <c r="E22" s="166"/>
      <c r="F22" s="290">
        <v>209.61698</v>
      </c>
      <c r="G22" s="291"/>
      <c r="H22" s="161"/>
      <c r="I22" s="161">
        <f t="shared" si="0"/>
        <v>319.20550120000075</v>
      </c>
      <c r="J22" s="275"/>
      <c r="K22" s="159">
        <v>49.467999999999996</v>
      </c>
      <c r="L22" s="159">
        <v>1.7690500000000002</v>
      </c>
      <c r="M22" s="159">
        <v>14.10958</v>
      </c>
      <c r="N22" s="159">
        <v>0.38822</v>
      </c>
      <c r="O22" s="159">
        <v>0.68128</v>
      </c>
      <c r="P22" s="165">
        <f t="shared" si="1"/>
        <v>66.41613</v>
      </c>
      <c r="Q22" s="248">
        <f t="shared" si="2"/>
        <v>252.78937120000074</v>
      </c>
      <c r="R22" s="223">
        <f>K22/'Part-I'!P22</f>
        <v>88.479493462591</v>
      </c>
      <c r="S22" s="223"/>
      <c r="T22" s="223"/>
      <c r="V22" s="24"/>
      <c r="W22" s="24">
        <f>P22-'[1]Part-II'!P22</f>
        <v>-488.3181</v>
      </c>
      <c r="X22" s="24">
        <f>M22-'[1]Part-II'!M22</f>
        <v>-132.98953</v>
      </c>
    </row>
    <row r="23" spans="1:24" s="9" customFormat="1" ht="21.75" customHeight="1">
      <c r="A23" s="180">
        <v>11</v>
      </c>
      <c r="B23" s="181" t="s">
        <v>33</v>
      </c>
      <c r="C23" s="161">
        <v>10.296194000000128</v>
      </c>
      <c r="D23" s="166"/>
      <c r="E23" s="166"/>
      <c r="F23" s="290">
        <v>78.23402</v>
      </c>
      <c r="G23" s="291"/>
      <c r="H23" s="161"/>
      <c r="I23" s="161">
        <f t="shared" si="0"/>
        <v>88.53021400000013</v>
      </c>
      <c r="J23" s="275"/>
      <c r="K23" s="159">
        <v>8.1652</v>
      </c>
      <c r="L23" s="159">
        <v>0.401</v>
      </c>
      <c r="M23" s="159">
        <v>3.02667</v>
      </c>
      <c r="N23" s="159">
        <v>0.7425</v>
      </c>
      <c r="O23" s="159">
        <v>0.16777</v>
      </c>
      <c r="P23" s="165">
        <f t="shared" si="1"/>
        <v>12.503140000000002</v>
      </c>
      <c r="Q23" s="248">
        <f t="shared" si="2"/>
        <v>76.02707400000013</v>
      </c>
      <c r="R23" s="223" t="e">
        <f>K23/'Part-I'!P23</f>
        <v>#DIV/0!</v>
      </c>
      <c r="S23" s="223"/>
      <c r="T23" s="223"/>
      <c r="V23" s="24"/>
      <c r="W23" s="24">
        <f>P23-'[1]Part-II'!P23</f>
        <v>-247.35272</v>
      </c>
      <c r="X23" s="24">
        <f>M23-'[1]Part-II'!M23</f>
        <v>-32.69021</v>
      </c>
    </row>
    <row r="24" spans="1:24" s="9" customFormat="1" ht="21.75" customHeight="1">
      <c r="A24" s="180">
        <v>12</v>
      </c>
      <c r="B24" s="181" t="s">
        <v>34</v>
      </c>
      <c r="C24" s="161">
        <v>-27.26897659999986</v>
      </c>
      <c r="D24" s="166"/>
      <c r="E24" s="166"/>
      <c r="F24" s="290">
        <v>138.55357</v>
      </c>
      <c r="G24" s="291"/>
      <c r="H24" s="161"/>
      <c r="I24" s="161">
        <f t="shared" si="0"/>
        <v>111.28459340000015</v>
      </c>
      <c r="J24" s="275"/>
      <c r="K24" s="159">
        <v>2.03548</v>
      </c>
      <c r="L24" s="159">
        <v>0.063</v>
      </c>
      <c r="M24" s="159">
        <v>0.01479</v>
      </c>
      <c r="N24" s="159">
        <v>0.29336</v>
      </c>
      <c r="O24" s="159">
        <v>0.18953</v>
      </c>
      <c r="P24" s="165">
        <f t="shared" si="1"/>
        <v>2.5961600000000002</v>
      </c>
      <c r="Q24" s="248">
        <f t="shared" si="2"/>
        <v>108.68843340000015</v>
      </c>
      <c r="R24" s="223">
        <f>K24/'Part-I'!P24</f>
        <v>100.00000000000001</v>
      </c>
      <c r="S24" s="223"/>
      <c r="T24" s="223">
        <f>87.88</f>
        <v>87.88</v>
      </c>
      <c r="U24" s="9">
        <f>K24/T24</f>
        <v>0.023162039144287667</v>
      </c>
      <c r="V24" s="24"/>
      <c r="W24" s="24">
        <f>P24-'[1]Part-II'!P24</f>
        <v>-221.57908</v>
      </c>
      <c r="X24" s="24">
        <f>M24-'[1]Part-II'!M24</f>
        <v>-40.975345000000004</v>
      </c>
    </row>
    <row r="25" spans="1:24" s="9" customFormat="1" ht="21.75" customHeight="1">
      <c r="A25" s="180">
        <v>13</v>
      </c>
      <c r="B25" s="181" t="s">
        <v>35</v>
      </c>
      <c r="C25" s="161">
        <v>11.961686500000042</v>
      </c>
      <c r="D25" s="166"/>
      <c r="E25" s="166"/>
      <c r="F25" s="290">
        <v>123.68248</v>
      </c>
      <c r="G25" s="291"/>
      <c r="H25" s="161"/>
      <c r="I25" s="161">
        <f t="shared" si="0"/>
        <v>135.64416650000004</v>
      </c>
      <c r="J25" s="275"/>
      <c r="K25" s="159">
        <v>8.335</v>
      </c>
      <c r="L25" s="159">
        <v>0.5085</v>
      </c>
      <c r="M25" s="159">
        <v>14.88395</v>
      </c>
      <c r="N25" s="159">
        <v>0.29207</v>
      </c>
      <c r="O25" s="159">
        <v>0.03428</v>
      </c>
      <c r="P25" s="165">
        <f t="shared" si="1"/>
        <v>24.0538</v>
      </c>
      <c r="Q25" s="248">
        <f t="shared" si="2"/>
        <v>111.59036650000004</v>
      </c>
      <c r="R25" s="223">
        <f>K25/'Part-I'!P25</f>
        <v>2315.2777777777783</v>
      </c>
      <c r="S25" s="223"/>
      <c r="T25" s="223"/>
      <c r="V25" s="24"/>
      <c r="W25" s="24">
        <f>P25-'[1]Part-II'!P25</f>
        <v>-399.12909499999995</v>
      </c>
      <c r="X25" s="24">
        <f>M25-'[1]Part-II'!M25</f>
        <v>-29.63583</v>
      </c>
    </row>
    <row r="26" spans="1:24" s="8" customFormat="1" ht="19.5" customHeight="1">
      <c r="A26" s="15"/>
      <c r="B26" s="186" t="s">
        <v>5</v>
      </c>
      <c r="C26" s="16">
        <f aca="true" t="shared" si="3" ref="C26:H26">SUM(C13:C25)</f>
        <v>511.4795076000014</v>
      </c>
      <c r="D26" s="16">
        <f t="shared" si="3"/>
        <v>0</v>
      </c>
      <c r="E26" s="16">
        <f t="shared" si="3"/>
        <v>0</v>
      </c>
      <c r="F26" s="341">
        <f>SUM(F13:F25)</f>
        <v>2304.21674</v>
      </c>
      <c r="G26" s="342"/>
      <c r="H26" s="16">
        <f t="shared" si="3"/>
        <v>0</v>
      </c>
      <c r="I26" s="16">
        <f aca="true" t="shared" si="4" ref="I26:P26">SUM(I13:I25)</f>
        <v>2815.696247600002</v>
      </c>
      <c r="J26" s="16">
        <f t="shared" si="4"/>
        <v>0</v>
      </c>
      <c r="K26" s="17">
        <f t="shared" si="4"/>
        <v>542.2961200000001</v>
      </c>
      <c r="L26" s="17">
        <f t="shared" si="4"/>
        <v>29.58136</v>
      </c>
      <c r="M26" s="17">
        <f t="shared" si="4"/>
        <v>210.20648</v>
      </c>
      <c r="N26" s="17">
        <f t="shared" si="4"/>
        <v>12.50112</v>
      </c>
      <c r="O26" s="17">
        <f t="shared" si="4"/>
        <v>9.091634</v>
      </c>
      <c r="P26" s="17">
        <f t="shared" si="4"/>
        <v>803.6767140000002</v>
      </c>
      <c r="Q26" s="245">
        <f>SUM(Q13:Q25)</f>
        <v>2012.0195336000013</v>
      </c>
      <c r="R26" s="223">
        <f>K26/'Part-I'!P26</f>
        <v>86.15066672535485</v>
      </c>
      <c r="S26" s="223"/>
      <c r="T26" s="223"/>
      <c r="U26" s="216"/>
      <c r="W26" s="24">
        <f>P26-'[1]Part-II'!P26</f>
        <v>-5230.520390999998</v>
      </c>
      <c r="X26" s="24">
        <f>M26-'[1]Part-II'!M26</f>
        <v>-1053.21282</v>
      </c>
    </row>
    <row r="27" spans="1:21" s="225" customFormat="1" ht="15.75">
      <c r="A27" s="226">
        <v>1</v>
      </c>
      <c r="B27" s="227" t="s">
        <v>52</v>
      </c>
      <c r="C27" s="177">
        <v>292.67041</v>
      </c>
      <c r="D27" s="176"/>
      <c r="E27" s="177"/>
      <c r="F27" s="292">
        <v>50.75</v>
      </c>
      <c r="G27" s="293"/>
      <c r="H27" s="177"/>
      <c r="I27" s="166">
        <f>SUM(C27:H27)</f>
        <v>343.42041</v>
      </c>
      <c r="J27" s="228"/>
      <c r="K27" s="167">
        <v>0</v>
      </c>
      <c r="L27" s="167"/>
      <c r="M27" s="167"/>
      <c r="N27" s="167"/>
      <c r="O27" s="167"/>
      <c r="P27" s="167">
        <f t="shared" si="1"/>
        <v>0</v>
      </c>
      <c r="Q27" s="248">
        <f t="shared" si="2"/>
        <v>343.42041</v>
      </c>
      <c r="R27" s="224"/>
      <c r="S27" s="224"/>
      <c r="T27" s="224"/>
      <c r="U27" s="224"/>
    </row>
    <row r="28" spans="1:21" s="9" customFormat="1" ht="15.75">
      <c r="A28" s="18">
        <v>2</v>
      </c>
      <c r="B28" s="187" t="s">
        <v>109</v>
      </c>
      <c r="C28" s="157">
        <v>989.917432200003</v>
      </c>
      <c r="D28" s="176"/>
      <c r="E28" s="177">
        <v>555.56</v>
      </c>
      <c r="F28" s="177">
        <v>200</v>
      </c>
      <c r="G28" s="157">
        <v>0</v>
      </c>
      <c r="H28" s="157">
        <v>0</v>
      </c>
      <c r="I28" s="161">
        <f>SUM(C28:H28)</f>
        <v>1745.477432200003</v>
      </c>
      <c r="J28" s="158"/>
      <c r="K28" s="159"/>
      <c r="L28" s="159"/>
      <c r="M28" s="159"/>
      <c r="N28" s="159">
        <v>0.34502</v>
      </c>
      <c r="O28" s="159">
        <v>0.275</v>
      </c>
      <c r="P28" s="160">
        <f t="shared" si="1"/>
        <v>0.62002</v>
      </c>
      <c r="Q28" s="246"/>
      <c r="R28" s="212"/>
      <c r="S28" s="212"/>
      <c r="T28" s="212"/>
      <c r="U28" s="212"/>
    </row>
    <row r="29" spans="1:21" s="19" customFormat="1" ht="19.5" customHeight="1">
      <c r="A29" s="187"/>
      <c r="B29" s="188" t="s">
        <v>5</v>
      </c>
      <c r="C29" s="162">
        <f>SUM(C27:C28)</f>
        <v>1282.587842200003</v>
      </c>
      <c r="D29" s="162">
        <f aca="true" t="shared" si="5" ref="D29:O29">SUM(D27:D28)</f>
        <v>0</v>
      </c>
      <c r="E29" s="162">
        <f>SUM(E27:E28)</f>
        <v>555.56</v>
      </c>
      <c r="F29" s="162">
        <f>F28</f>
        <v>200</v>
      </c>
      <c r="G29" s="162">
        <f>SUM(G27:G28)</f>
        <v>0</v>
      </c>
      <c r="H29" s="162">
        <f t="shared" si="5"/>
        <v>0</v>
      </c>
      <c r="I29" s="162">
        <f>SUM(I27:I28)</f>
        <v>2088.897842200003</v>
      </c>
      <c r="J29" s="163"/>
      <c r="K29" s="164">
        <f t="shared" si="5"/>
        <v>0</v>
      </c>
      <c r="L29" s="164">
        <f t="shared" si="5"/>
        <v>0</v>
      </c>
      <c r="M29" s="164">
        <f t="shared" si="5"/>
        <v>0</v>
      </c>
      <c r="N29" s="164">
        <f t="shared" si="5"/>
        <v>0.34502</v>
      </c>
      <c r="O29" s="164">
        <f t="shared" si="5"/>
        <v>0.275</v>
      </c>
      <c r="P29" s="164">
        <f>SUM(K29:O29)</f>
        <v>0.62002</v>
      </c>
      <c r="Q29" s="247"/>
      <c r="R29" s="217"/>
      <c r="S29" s="217"/>
      <c r="T29" s="217"/>
      <c r="U29" s="217"/>
    </row>
    <row r="30" spans="1:22" s="9" customFormat="1" ht="15.75">
      <c r="A30" s="189"/>
      <c r="B30" s="190" t="s">
        <v>53</v>
      </c>
      <c r="C30" s="20">
        <f aca="true" t="shared" si="6" ref="C30:O30">C26+C29</f>
        <v>1794.0673498000044</v>
      </c>
      <c r="D30" s="20">
        <f t="shared" si="6"/>
        <v>0</v>
      </c>
      <c r="E30" s="20">
        <f>E29</f>
        <v>555.56</v>
      </c>
      <c r="F30" s="20">
        <f>F29</f>
        <v>200</v>
      </c>
      <c r="G30" s="20">
        <f>G26+G29</f>
        <v>0</v>
      </c>
      <c r="H30" s="20">
        <f t="shared" si="6"/>
        <v>0</v>
      </c>
      <c r="I30" s="20">
        <f>SUM(C30:H30)</f>
        <v>2549.6273498000046</v>
      </c>
      <c r="J30" s="20">
        <f>J26</f>
        <v>0</v>
      </c>
      <c r="K30" s="21">
        <f t="shared" si="6"/>
        <v>542.2961200000001</v>
      </c>
      <c r="L30" s="21">
        <f t="shared" si="6"/>
        <v>29.58136</v>
      </c>
      <c r="M30" s="21">
        <f t="shared" si="6"/>
        <v>210.20648</v>
      </c>
      <c r="N30" s="21">
        <f t="shared" si="6"/>
        <v>12.84614</v>
      </c>
      <c r="O30" s="21">
        <f t="shared" si="6"/>
        <v>9.366634000000001</v>
      </c>
      <c r="P30" s="21">
        <f>P26+P29</f>
        <v>804.2967340000001</v>
      </c>
      <c r="Q30" s="223">
        <f>I30-P30</f>
        <v>1745.3306158000046</v>
      </c>
      <c r="R30" s="218">
        <v>5238.43376</v>
      </c>
      <c r="S30" s="218"/>
      <c r="T30" s="218"/>
      <c r="U30" s="212">
        <f>P30-R30</f>
        <v>-4434.137025999999</v>
      </c>
      <c r="V30" s="211"/>
    </row>
    <row r="31" spans="1:20" s="9" customFormat="1" ht="22.5" customHeight="1">
      <c r="A31" s="206"/>
      <c r="B31" s="207"/>
      <c r="C31" s="207"/>
      <c r="D31" s="207"/>
      <c r="E31" s="207"/>
      <c r="F31" s="207"/>
      <c r="G31" s="207"/>
      <c r="H31" s="207"/>
      <c r="I31" s="263"/>
      <c r="J31" s="263"/>
      <c r="K31" s="202"/>
      <c r="M31" s="24"/>
      <c r="N31" s="178"/>
      <c r="P31" s="23"/>
      <c r="Q31" s="23"/>
      <c r="R31" s="223">
        <f>R24-S24</f>
        <v>100.00000000000001</v>
      </c>
      <c r="S31" s="223">
        <f>R31+R17</f>
        <v>261.4382785956965</v>
      </c>
      <c r="T31" s="249"/>
    </row>
    <row r="32" spans="1:17" s="9" customFormat="1" ht="21.75" customHeight="1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M32" s="24"/>
      <c r="N32" s="179"/>
      <c r="P32" s="23"/>
      <c r="Q32" s="23"/>
    </row>
    <row r="33" spans="2:17" s="9" customFormat="1" ht="22.5" customHeight="1">
      <c r="B33" s="19"/>
      <c r="D33" s="285"/>
      <c r="K33" s="195"/>
      <c r="M33" s="24"/>
      <c r="N33" s="116" t="s">
        <v>118</v>
      </c>
      <c r="P33" s="23"/>
      <c r="Q33" s="23"/>
    </row>
    <row r="34" spans="2:17" s="9" customFormat="1" ht="20.25" customHeight="1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18" t="s">
        <v>119</v>
      </c>
      <c r="O34" s="168"/>
      <c r="P34" s="168"/>
      <c r="Q34" s="168"/>
    </row>
    <row r="35" spans="4:14" s="9" customFormat="1" ht="15.75">
      <c r="D35" s="22"/>
      <c r="J35" s="212"/>
      <c r="K35" s="212"/>
      <c r="N35" s="118" t="s">
        <v>120</v>
      </c>
    </row>
    <row r="36" spans="2:17" s="9" customFormat="1" ht="18.75">
      <c r="B36" s="19"/>
      <c r="D36" s="22"/>
      <c r="M36" s="169"/>
      <c r="N36" s="120" t="s">
        <v>121</v>
      </c>
      <c r="O36" s="170"/>
      <c r="P36" s="170"/>
      <c r="Q36" s="170"/>
    </row>
    <row r="37" spans="2:17" s="9" customFormat="1" ht="18.75">
      <c r="B37" s="19"/>
      <c r="D37" s="22"/>
      <c r="F37" s="213"/>
      <c r="G37" s="213"/>
      <c r="H37" s="214"/>
      <c r="M37" s="169"/>
      <c r="N37" s="118" t="s">
        <v>122</v>
      </c>
      <c r="O37" s="170"/>
      <c r="P37" s="170"/>
      <c r="Q37" s="170"/>
    </row>
    <row r="38" spans="3:8" ht="15">
      <c r="C38" s="284"/>
      <c r="F38" s="215"/>
      <c r="G38" s="215"/>
      <c r="H38" s="214"/>
    </row>
    <row r="43" ht="15">
      <c r="Q43" s="4" t="s">
        <v>126</v>
      </c>
    </row>
  </sheetData>
  <sheetProtection/>
  <mergeCells count="25">
    <mergeCell ref="F26:G26"/>
    <mergeCell ref="E10:E11"/>
    <mergeCell ref="B9:B11"/>
    <mergeCell ref="C9:C11"/>
    <mergeCell ref="D10:D11"/>
    <mergeCell ref="D9:E9"/>
    <mergeCell ref="N1:P1"/>
    <mergeCell ref="A2:P2"/>
    <mergeCell ref="A4:P4"/>
    <mergeCell ref="A6:P6"/>
    <mergeCell ref="N10:O10"/>
    <mergeCell ref="H9:H11"/>
    <mergeCell ref="F9:G9"/>
    <mergeCell ref="F10:F11"/>
    <mergeCell ref="G10:G11"/>
    <mergeCell ref="Q10:Q12"/>
    <mergeCell ref="A32:K32"/>
    <mergeCell ref="A9:A11"/>
    <mergeCell ref="I9:I11"/>
    <mergeCell ref="K9:P9"/>
    <mergeCell ref="J9:J11"/>
    <mergeCell ref="K10:K11"/>
    <mergeCell ref="L10:L11"/>
    <mergeCell ref="M10:M11"/>
    <mergeCell ref="P10:P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Normal="85" zoomScaleSheetLayoutView="100" workbookViewId="0" topLeftCell="A1">
      <pane ySplit="12" topLeftCell="BM13" activePane="bottomLeft" state="frozen"/>
      <selection pane="topLeft" activeCell="I17" sqref="I17"/>
      <selection pane="bottomLeft" activeCell="BE14" sqref="BE14:BF14"/>
    </sheetView>
  </sheetViews>
  <sheetFormatPr defaultColWidth="9.140625" defaultRowHeight="15"/>
  <cols>
    <col min="1" max="1" width="4.140625" style="52" customWidth="1"/>
    <col min="2" max="2" width="19.57421875" style="78" bestFit="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14062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367" t="s">
        <v>113</v>
      </c>
      <c r="R1" s="367"/>
      <c r="S1" s="367"/>
      <c r="T1" s="367"/>
      <c r="AJ1" s="367" t="s">
        <v>113</v>
      </c>
      <c r="AK1" s="367"/>
      <c r="AL1" s="367"/>
      <c r="AM1" s="49"/>
      <c r="AN1" s="49"/>
      <c r="BH1" s="367" t="s">
        <v>113</v>
      </c>
      <c r="BI1" s="367"/>
      <c r="BJ1" s="367"/>
    </row>
    <row r="2" spans="1:62" s="50" customFormat="1" ht="22.5" customHeight="1">
      <c r="A2" s="351" t="s">
        <v>84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 t="s">
        <v>84</v>
      </c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 t="s">
        <v>84</v>
      </c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52" t="s">
        <v>38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 t="s">
        <v>38</v>
      </c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 t="s">
        <v>38</v>
      </c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53" t="s">
        <v>143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 t="s">
        <v>143</v>
      </c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 t="s">
        <v>143</v>
      </c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</row>
    <row r="7" spans="1:2" ht="13.5" customHeight="1">
      <c r="A7" s="54"/>
      <c r="B7" s="54"/>
    </row>
    <row r="8" spans="1:2" ht="21" customHeight="1">
      <c r="A8" s="56" t="s">
        <v>39</v>
      </c>
      <c r="B8" s="54"/>
    </row>
    <row r="9" spans="2:62" ht="20.25">
      <c r="B9" s="52"/>
      <c r="C9" s="362">
        <v>1</v>
      </c>
      <c r="D9" s="362"/>
      <c r="E9" s="362"/>
      <c r="F9" s="362"/>
      <c r="G9" s="362"/>
      <c r="H9" s="362"/>
      <c r="I9" s="362">
        <v>2</v>
      </c>
      <c r="J9" s="362"/>
      <c r="K9" s="362"/>
      <c r="L9" s="362"/>
      <c r="M9" s="362"/>
      <c r="N9" s="362"/>
      <c r="O9" s="362">
        <v>3</v>
      </c>
      <c r="P9" s="362"/>
      <c r="Q9" s="362"/>
      <c r="R9" s="362"/>
      <c r="S9" s="362"/>
      <c r="T9" s="362"/>
      <c r="U9" s="362">
        <v>4</v>
      </c>
      <c r="V9" s="362"/>
      <c r="W9" s="362"/>
      <c r="X9" s="362"/>
      <c r="Y9" s="362"/>
      <c r="Z9" s="362"/>
      <c r="AA9" s="362">
        <v>5</v>
      </c>
      <c r="AB9" s="362"/>
      <c r="AC9" s="362"/>
      <c r="AD9" s="362"/>
      <c r="AE9" s="362"/>
      <c r="AF9" s="362"/>
      <c r="AG9" s="355">
        <v>6</v>
      </c>
      <c r="AH9" s="355"/>
      <c r="AI9" s="355"/>
      <c r="AJ9" s="355"/>
      <c r="AK9" s="355"/>
      <c r="AL9" s="355"/>
      <c r="AM9" s="355">
        <v>7</v>
      </c>
      <c r="AN9" s="355"/>
      <c r="AO9" s="355"/>
      <c r="AP9" s="355"/>
      <c r="AQ9" s="355"/>
      <c r="AR9" s="355"/>
      <c r="AS9" s="355">
        <v>8</v>
      </c>
      <c r="AT9" s="355"/>
      <c r="AU9" s="355"/>
      <c r="AV9" s="355"/>
      <c r="AW9" s="355"/>
      <c r="AX9" s="355"/>
      <c r="AY9" s="355">
        <v>9</v>
      </c>
      <c r="AZ9" s="355"/>
      <c r="BA9" s="355"/>
      <c r="BB9" s="355"/>
      <c r="BC9" s="355"/>
      <c r="BD9" s="355"/>
      <c r="BE9" s="354">
        <v>10</v>
      </c>
      <c r="BF9" s="354"/>
      <c r="BG9" s="354"/>
      <c r="BH9" s="354"/>
      <c r="BI9" s="354"/>
      <c r="BJ9" s="354"/>
    </row>
    <row r="10" spans="1:62" s="57" customFormat="1" ht="22.5" customHeight="1">
      <c r="A10" s="356" t="s">
        <v>0</v>
      </c>
      <c r="B10" s="359" t="s">
        <v>114</v>
      </c>
      <c r="C10" s="344" t="s">
        <v>60</v>
      </c>
      <c r="D10" s="344"/>
      <c r="E10" s="344"/>
      <c r="F10" s="344"/>
      <c r="G10" s="344"/>
      <c r="H10" s="344"/>
      <c r="I10" s="363" t="s">
        <v>61</v>
      </c>
      <c r="J10" s="364"/>
      <c r="K10" s="364"/>
      <c r="L10" s="364"/>
      <c r="M10" s="364"/>
      <c r="N10" s="365"/>
      <c r="O10" s="363" t="s">
        <v>62</v>
      </c>
      <c r="P10" s="364"/>
      <c r="Q10" s="364"/>
      <c r="R10" s="364"/>
      <c r="S10" s="364"/>
      <c r="T10" s="365"/>
      <c r="U10" s="363" t="s">
        <v>115</v>
      </c>
      <c r="V10" s="364"/>
      <c r="W10" s="364"/>
      <c r="X10" s="364"/>
      <c r="Y10" s="364"/>
      <c r="Z10" s="364"/>
      <c r="AA10" s="363" t="s">
        <v>63</v>
      </c>
      <c r="AB10" s="364"/>
      <c r="AC10" s="364"/>
      <c r="AD10" s="364"/>
      <c r="AE10" s="364"/>
      <c r="AF10" s="364"/>
      <c r="AG10" s="344" t="s">
        <v>64</v>
      </c>
      <c r="AH10" s="344"/>
      <c r="AI10" s="344"/>
      <c r="AJ10" s="344"/>
      <c r="AK10" s="344"/>
      <c r="AL10" s="344"/>
      <c r="AM10" s="344" t="s">
        <v>65</v>
      </c>
      <c r="AN10" s="344"/>
      <c r="AO10" s="344"/>
      <c r="AP10" s="344"/>
      <c r="AQ10" s="344"/>
      <c r="AR10" s="344"/>
      <c r="AS10" s="344" t="s">
        <v>66</v>
      </c>
      <c r="AT10" s="344"/>
      <c r="AU10" s="344"/>
      <c r="AV10" s="344"/>
      <c r="AW10" s="344"/>
      <c r="AX10" s="344"/>
      <c r="AY10" s="344" t="s">
        <v>67</v>
      </c>
      <c r="AZ10" s="344"/>
      <c r="BA10" s="344"/>
      <c r="BB10" s="344"/>
      <c r="BC10" s="344"/>
      <c r="BD10" s="344"/>
      <c r="BE10" s="344" t="s">
        <v>123</v>
      </c>
      <c r="BF10" s="344"/>
      <c r="BG10" s="344"/>
      <c r="BH10" s="344"/>
      <c r="BI10" s="344"/>
      <c r="BJ10" s="344"/>
    </row>
    <row r="11" spans="1:62" s="57" customFormat="1" ht="28.5" customHeight="1">
      <c r="A11" s="357"/>
      <c r="B11" s="360"/>
      <c r="C11" s="344" t="s">
        <v>68</v>
      </c>
      <c r="D11" s="344"/>
      <c r="E11" s="344"/>
      <c r="F11" s="344" t="s">
        <v>69</v>
      </c>
      <c r="G11" s="344"/>
      <c r="H11" s="344"/>
      <c r="I11" s="344" t="s">
        <v>68</v>
      </c>
      <c r="J11" s="344"/>
      <c r="K11" s="344"/>
      <c r="L11" s="344" t="s">
        <v>69</v>
      </c>
      <c r="M11" s="344"/>
      <c r="N11" s="344"/>
      <c r="O11" s="344" t="s">
        <v>68</v>
      </c>
      <c r="P11" s="344"/>
      <c r="Q11" s="344"/>
      <c r="R11" s="344" t="s">
        <v>69</v>
      </c>
      <c r="S11" s="344"/>
      <c r="T11" s="344"/>
      <c r="U11" s="344" t="s">
        <v>68</v>
      </c>
      <c r="V11" s="344"/>
      <c r="W11" s="344"/>
      <c r="X11" s="344" t="s">
        <v>69</v>
      </c>
      <c r="Y11" s="344"/>
      <c r="Z11" s="344"/>
      <c r="AA11" s="344" t="s">
        <v>68</v>
      </c>
      <c r="AB11" s="344"/>
      <c r="AC11" s="344"/>
      <c r="AD11" s="344" t="s">
        <v>69</v>
      </c>
      <c r="AE11" s="344"/>
      <c r="AF11" s="344"/>
      <c r="AG11" s="344" t="s">
        <v>68</v>
      </c>
      <c r="AH11" s="344"/>
      <c r="AI11" s="344"/>
      <c r="AJ11" s="344" t="s">
        <v>69</v>
      </c>
      <c r="AK11" s="344"/>
      <c r="AL11" s="344"/>
      <c r="AM11" s="344" t="s">
        <v>68</v>
      </c>
      <c r="AN11" s="344"/>
      <c r="AO11" s="344"/>
      <c r="AP11" s="344" t="s">
        <v>69</v>
      </c>
      <c r="AQ11" s="344"/>
      <c r="AR11" s="344"/>
      <c r="AS11" s="344" t="s">
        <v>68</v>
      </c>
      <c r="AT11" s="344"/>
      <c r="AU11" s="344"/>
      <c r="AV11" s="344" t="s">
        <v>69</v>
      </c>
      <c r="AW11" s="344"/>
      <c r="AX11" s="344"/>
      <c r="AY11" s="344" t="s">
        <v>68</v>
      </c>
      <c r="AZ11" s="344"/>
      <c r="BA11" s="344"/>
      <c r="BB11" s="344" t="s">
        <v>69</v>
      </c>
      <c r="BC11" s="344"/>
      <c r="BD11" s="344"/>
      <c r="BE11" s="344" t="s">
        <v>68</v>
      </c>
      <c r="BF11" s="344"/>
      <c r="BG11" s="344"/>
      <c r="BH11" s="344" t="s">
        <v>69</v>
      </c>
      <c r="BI11" s="344"/>
      <c r="BJ11" s="344"/>
    </row>
    <row r="12" spans="1:62" s="58" customFormat="1" ht="28.5" customHeight="1">
      <c r="A12" s="358"/>
      <c r="B12" s="361"/>
      <c r="C12" s="349" t="s">
        <v>70</v>
      </c>
      <c r="D12" s="349"/>
      <c r="E12" s="347" t="s">
        <v>71</v>
      </c>
      <c r="F12" s="349" t="s">
        <v>70</v>
      </c>
      <c r="G12" s="349"/>
      <c r="H12" s="347" t="s">
        <v>71</v>
      </c>
      <c r="I12" s="349" t="s">
        <v>70</v>
      </c>
      <c r="J12" s="349"/>
      <c r="K12" s="347" t="s">
        <v>71</v>
      </c>
      <c r="L12" s="349" t="s">
        <v>70</v>
      </c>
      <c r="M12" s="349"/>
      <c r="N12" s="347" t="s">
        <v>71</v>
      </c>
      <c r="O12" s="349" t="s">
        <v>70</v>
      </c>
      <c r="P12" s="349"/>
      <c r="Q12" s="347" t="s">
        <v>71</v>
      </c>
      <c r="R12" s="349" t="s">
        <v>70</v>
      </c>
      <c r="S12" s="349"/>
      <c r="T12" s="347" t="s">
        <v>71</v>
      </c>
      <c r="U12" s="349" t="s">
        <v>70</v>
      </c>
      <c r="V12" s="349"/>
      <c r="W12" s="347" t="s">
        <v>71</v>
      </c>
      <c r="X12" s="349" t="s">
        <v>70</v>
      </c>
      <c r="Y12" s="349"/>
      <c r="Z12" s="347" t="s">
        <v>71</v>
      </c>
      <c r="AA12" s="349" t="s">
        <v>70</v>
      </c>
      <c r="AB12" s="349"/>
      <c r="AC12" s="347" t="s">
        <v>71</v>
      </c>
      <c r="AD12" s="349" t="s">
        <v>70</v>
      </c>
      <c r="AE12" s="349"/>
      <c r="AF12" s="347" t="s">
        <v>71</v>
      </c>
      <c r="AG12" s="349" t="s">
        <v>70</v>
      </c>
      <c r="AH12" s="349"/>
      <c r="AI12" s="347" t="s">
        <v>71</v>
      </c>
      <c r="AJ12" s="349" t="s">
        <v>70</v>
      </c>
      <c r="AK12" s="349"/>
      <c r="AL12" s="347" t="s">
        <v>71</v>
      </c>
      <c r="AM12" s="349" t="s">
        <v>70</v>
      </c>
      <c r="AN12" s="349"/>
      <c r="AO12" s="347" t="s">
        <v>71</v>
      </c>
      <c r="AP12" s="349" t="s">
        <v>70</v>
      </c>
      <c r="AQ12" s="349"/>
      <c r="AR12" s="347" t="s">
        <v>71</v>
      </c>
      <c r="AS12" s="349" t="s">
        <v>70</v>
      </c>
      <c r="AT12" s="349"/>
      <c r="AU12" s="347" t="s">
        <v>71</v>
      </c>
      <c r="AV12" s="349" t="s">
        <v>70</v>
      </c>
      <c r="AW12" s="349"/>
      <c r="AX12" s="347" t="s">
        <v>71</v>
      </c>
      <c r="AY12" s="349" t="s">
        <v>70</v>
      </c>
      <c r="AZ12" s="349"/>
      <c r="BA12" s="347" t="s">
        <v>71</v>
      </c>
      <c r="BB12" s="349" t="s">
        <v>70</v>
      </c>
      <c r="BC12" s="349"/>
      <c r="BD12" s="347" t="s">
        <v>71</v>
      </c>
      <c r="BE12" s="349" t="s">
        <v>70</v>
      </c>
      <c r="BF12" s="349"/>
      <c r="BG12" s="347" t="s">
        <v>71</v>
      </c>
      <c r="BH12" s="349" t="s">
        <v>70</v>
      </c>
      <c r="BI12" s="349"/>
      <c r="BJ12" s="347" t="s">
        <v>71</v>
      </c>
    </row>
    <row r="13" spans="1:62" s="62" customFormat="1" ht="13.5" customHeight="1">
      <c r="A13" s="59"/>
      <c r="B13" s="60"/>
      <c r="C13" s="61" t="s">
        <v>72</v>
      </c>
      <c r="D13" s="61" t="s">
        <v>73</v>
      </c>
      <c r="E13" s="348"/>
      <c r="F13" s="61" t="s">
        <v>72</v>
      </c>
      <c r="G13" s="61" t="s">
        <v>73</v>
      </c>
      <c r="H13" s="348"/>
      <c r="I13" s="61" t="s">
        <v>72</v>
      </c>
      <c r="J13" s="61" t="s">
        <v>74</v>
      </c>
      <c r="K13" s="348"/>
      <c r="L13" s="61" t="s">
        <v>72</v>
      </c>
      <c r="M13" s="61" t="s">
        <v>74</v>
      </c>
      <c r="N13" s="348"/>
      <c r="O13" s="61" t="s">
        <v>72</v>
      </c>
      <c r="P13" s="61" t="s">
        <v>75</v>
      </c>
      <c r="Q13" s="348"/>
      <c r="R13" s="61" t="s">
        <v>72</v>
      </c>
      <c r="S13" s="61" t="s">
        <v>75</v>
      </c>
      <c r="T13" s="348"/>
      <c r="U13" s="61" t="s">
        <v>72</v>
      </c>
      <c r="V13" s="61" t="s">
        <v>116</v>
      </c>
      <c r="W13" s="348"/>
      <c r="X13" s="61" t="s">
        <v>72</v>
      </c>
      <c r="Y13" s="61" t="s">
        <v>116</v>
      </c>
      <c r="Z13" s="348"/>
      <c r="AA13" s="61" t="s">
        <v>72</v>
      </c>
      <c r="AB13" s="61" t="s">
        <v>73</v>
      </c>
      <c r="AC13" s="348"/>
      <c r="AD13" s="61" t="s">
        <v>72</v>
      </c>
      <c r="AE13" s="61" t="s">
        <v>73</v>
      </c>
      <c r="AF13" s="348"/>
      <c r="AG13" s="61" t="s">
        <v>72</v>
      </c>
      <c r="AH13" s="61" t="s">
        <v>74</v>
      </c>
      <c r="AI13" s="348"/>
      <c r="AJ13" s="61" t="s">
        <v>72</v>
      </c>
      <c r="AK13" s="61" t="s">
        <v>74</v>
      </c>
      <c r="AL13" s="348"/>
      <c r="AM13" s="61" t="s">
        <v>72</v>
      </c>
      <c r="AN13" s="61" t="s">
        <v>75</v>
      </c>
      <c r="AO13" s="348"/>
      <c r="AP13" s="61" t="s">
        <v>72</v>
      </c>
      <c r="AQ13" s="61" t="s">
        <v>75</v>
      </c>
      <c r="AR13" s="348"/>
      <c r="AS13" s="61" t="s">
        <v>72</v>
      </c>
      <c r="AT13" s="61" t="s">
        <v>75</v>
      </c>
      <c r="AU13" s="348"/>
      <c r="AV13" s="61" t="s">
        <v>72</v>
      </c>
      <c r="AW13" s="61" t="s">
        <v>75</v>
      </c>
      <c r="AX13" s="348"/>
      <c r="AY13" s="345" t="s">
        <v>72</v>
      </c>
      <c r="AZ13" s="346"/>
      <c r="BA13" s="348"/>
      <c r="BB13" s="345" t="s">
        <v>72</v>
      </c>
      <c r="BC13" s="346"/>
      <c r="BD13" s="348"/>
      <c r="BE13" s="345" t="s">
        <v>72</v>
      </c>
      <c r="BF13" s="346"/>
      <c r="BG13" s="348"/>
      <c r="BH13" s="345" t="s">
        <v>72</v>
      </c>
      <c r="BI13" s="346"/>
      <c r="BJ13" s="348"/>
    </row>
    <row r="14" spans="1:65" s="70" customFormat="1" ht="90" customHeight="1">
      <c r="A14" s="63"/>
      <c r="B14" s="64" t="s">
        <v>117</v>
      </c>
      <c r="C14" s="65">
        <v>67</v>
      </c>
      <c r="D14" s="66">
        <v>108074.87435</v>
      </c>
      <c r="E14" s="66">
        <v>49.97267</v>
      </c>
      <c r="F14" s="298">
        <v>310</v>
      </c>
      <c r="G14" s="66">
        <v>489795.378</v>
      </c>
      <c r="H14" s="66">
        <v>55.37304</v>
      </c>
      <c r="I14" s="65">
        <v>8</v>
      </c>
      <c r="J14" s="66">
        <v>35.159</v>
      </c>
      <c r="K14" s="66">
        <v>6.3036</v>
      </c>
      <c r="L14" s="298">
        <v>108</v>
      </c>
      <c r="M14" s="66">
        <v>476.336</v>
      </c>
      <c r="N14" s="66">
        <v>5.0184</v>
      </c>
      <c r="O14" s="65">
        <v>35</v>
      </c>
      <c r="P14" s="66">
        <v>41.6697</v>
      </c>
      <c r="Q14" s="66">
        <v>30.26196</v>
      </c>
      <c r="R14" s="298">
        <v>96</v>
      </c>
      <c r="S14" s="66">
        <v>112.66979</v>
      </c>
      <c r="T14" s="66">
        <v>13.0023</v>
      </c>
      <c r="U14" s="65">
        <v>2</v>
      </c>
      <c r="V14" s="66">
        <v>4.669</v>
      </c>
      <c r="W14" s="66">
        <v>0.951</v>
      </c>
      <c r="X14" s="298">
        <v>90</v>
      </c>
      <c r="Y14" s="66">
        <v>108.6649</v>
      </c>
      <c r="Z14" s="66">
        <v>12.47896</v>
      </c>
      <c r="AA14" s="66">
        <v>0</v>
      </c>
      <c r="AB14" s="66">
        <v>0</v>
      </c>
      <c r="AC14" s="66">
        <v>0</v>
      </c>
      <c r="AD14" s="299">
        <v>44</v>
      </c>
      <c r="AE14" s="66">
        <v>32984.952</v>
      </c>
      <c r="AF14" s="66">
        <v>14.80023</v>
      </c>
      <c r="AG14" s="65">
        <v>55</v>
      </c>
      <c r="AH14" s="66">
        <v>191.24698</v>
      </c>
      <c r="AI14" s="66">
        <v>70.6047</v>
      </c>
      <c r="AJ14" s="298">
        <v>363</v>
      </c>
      <c r="AK14" s="66">
        <v>1458.5288</v>
      </c>
      <c r="AL14" s="66">
        <v>20.034350000000003</v>
      </c>
      <c r="AM14" s="65">
        <v>43</v>
      </c>
      <c r="AN14" s="66">
        <v>26.618035329148558</v>
      </c>
      <c r="AO14" s="66">
        <v>40.58705</v>
      </c>
      <c r="AP14" s="298">
        <v>174</v>
      </c>
      <c r="AQ14" s="66">
        <v>141.2979</v>
      </c>
      <c r="AR14" s="66">
        <v>90.91395</v>
      </c>
      <c r="AS14" s="65">
        <v>162</v>
      </c>
      <c r="AT14" s="66">
        <v>216.36924183333335</v>
      </c>
      <c r="AU14" s="66">
        <v>95.55975000000012</v>
      </c>
      <c r="AV14" s="298">
        <v>688</v>
      </c>
      <c r="AW14" s="66">
        <v>374.52410409372084</v>
      </c>
      <c r="AX14" s="66">
        <v>276.222</v>
      </c>
      <c r="AY14" s="68">
        <v>0</v>
      </c>
      <c r="AZ14" s="69">
        <v>0</v>
      </c>
      <c r="BA14" s="69">
        <v>0</v>
      </c>
      <c r="BB14" s="68">
        <v>0</v>
      </c>
      <c r="BC14" s="69">
        <v>0</v>
      </c>
      <c r="BD14" s="69">
        <v>0</v>
      </c>
      <c r="BE14" s="350">
        <f>SUM(C14,I14,O14,U14,AA14,AG14,AM14,AS14,AY14)</f>
        <v>372</v>
      </c>
      <c r="BF14" s="350"/>
      <c r="BG14" s="67">
        <f>SUM(E14,K14,Q14,W14,AC14,AI14,AO14,AU14,BA14)</f>
        <v>294.2407300000001</v>
      </c>
      <c r="BH14" s="350">
        <f>SUM(F14,L14,R14,X14,AD14,AJ14,AP14,AV14,BB14)</f>
        <v>1873</v>
      </c>
      <c r="BI14" s="350"/>
      <c r="BJ14" s="67">
        <f>SUM(H14,N14,T14,Z14,AF14,AL14,AR14,AX14,BD14)</f>
        <v>487.84323</v>
      </c>
      <c r="BK14" s="286"/>
      <c r="BM14" s="286"/>
    </row>
    <row r="15" spans="1:65" s="77" customFormat="1" ht="90" customHeight="1">
      <c r="A15" s="71"/>
      <c r="B15" s="72"/>
      <c r="C15" s="73"/>
      <c r="D15" s="74"/>
      <c r="E15" s="74"/>
      <c r="F15" s="73"/>
      <c r="G15" s="74"/>
      <c r="H15" s="74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5"/>
      <c r="AZ15" s="76"/>
      <c r="BA15" s="76"/>
      <c r="BB15" s="75"/>
      <c r="BC15" s="76"/>
      <c r="BD15" s="76"/>
      <c r="BE15" s="343"/>
      <c r="BF15" s="343"/>
      <c r="BG15" s="171"/>
      <c r="BH15" s="343"/>
      <c r="BI15" s="343"/>
      <c r="BJ15" s="171"/>
      <c r="BK15" s="74"/>
      <c r="BM15" s="74"/>
    </row>
    <row r="16" spans="3:61" ht="60" customHeight="1"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279"/>
      <c r="AZ16" s="278"/>
      <c r="BA16" s="80"/>
      <c r="BB16" s="81"/>
      <c r="BC16" s="81"/>
      <c r="BE16" s="82"/>
      <c r="BF16" s="83"/>
      <c r="BG16" s="83"/>
      <c r="BH16" s="83"/>
      <c r="BI16" s="82"/>
    </row>
    <row r="17" spans="2:61" s="79" customFormat="1" ht="41.25" customHeight="1">
      <c r="B17" s="8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280"/>
      <c r="BE17" s="281" t="s">
        <v>118</v>
      </c>
      <c r="BF17" s="282"/>
      <c r="BG17" s="282"/>
      <c r="BH17" s="282"/>
      <c r="BI17" s="283"/>
    </row>
    <row r="18" spans="5:62" s="86" customFormat="1" ht="18.75">
      <c r="E18" s="219"/>
      <c r="F18" s="219"/>
      <c r="G18" s="219"/>
      <c r="H18" s="219"/>
      <c r="K18" s="219"/>
      <c r="L18" s="219"/>
      <c r="M18" s="219"/>
      <c r="N18" s="219"/>
      <c r="Q18" s="219"/>
      <c r="R18" s="219"/>
      <c r="S18" s="219"/>
      <c r="T18" s="219"/>
      <c r="W18" s="219"/>
      <c r="X18" s="219"/>
      <c r="Y18" s="219"/>
      <c r="Z18" s="219"/>
      <c r="AC18" s="219"/>
      <c r="AD18" s="219"/>
      <c r="AE18" s="219"/>
      <c r="AF18" s="219"/>
      <c r="AI18" s="219"/>
      <c r="AJ18" s="219"/>
      <c r="AK18" s="219"/>
      <c r="AL18" s="219"/>
      <c r="AO18" s="219"/>
      <c r="AP18" s="219"/>
      <c r="AQ18" s="219"/>
      <c r="AR18" s="219"/>
      <c r="AU18" s="219"/>
      <c r="AV18" s="219"/>
      <c r="AW18" s="219"/>
      <c r="AX18" s="219"/>
      <c r="AY18" s="220"/>
      <c r="AZ18" s="220"/>
      <c r="BA18" s="220"/>
      <c r="BE18" s="118" t="s">
        <v>119</v>
      </c>
      <c r="BF18" s="87"/>
      <c r="BG18" s="87"/>
      <c r="BH18" s="87"/>
      <c r="BI18" s="87"/>
      <c r="BJ18" s="87"/>
    </row>
    <row r="19" spans="3:62" ht="18.75">
      <c r="C19" s="79"/>
      <c r="E19" s="79"/>
      <c r="F19" s="79"/>
      <c r="G19" s="79"/>
      <c r="H19" s="79"/>
      <c r="I19" s="79"/>
      <c r="K19" s="79"/>
      <c r="L19" s="79"/>
      <c r="M19" s="79"/>
      <c r="N19" s="79"/>
      <c r="O19" s="79"/>
      <c r="Q19" s="79"/>
      <c r="R19" s="79"/>
      <c r="S19" s="79"/>
      <c r="T19" s="79"/>
      <c r="U19" s="79"/>
      <c r="W19" s="79"/>
      <c r="X19" s="79"/>
      <c r="Y19" s="79"/>
      <c r="Z19" s="79"/>
      <c r="AA19" s="79"/>
      <c r="AC19" s="79"/>
      <c r="AD19" s="79"/>
      <c r="AE19" s="287"/>
      <c r="AF19" s="79"/>
      <c r="AG19" s="79"/>
      <c r="AI19" s="79"/>
      <c r="AJ19" s="79"/>
      <c r="AK19" s="79"/>
      <c r="AL19" s="79"/>
      <c r="AM19" s="79"/>
      <c r="AO19" s="79"/>
      <c r="AP19" s="79"/>
      <c r="AQ19" s="79"/>
      <c r="AR19" s="79"/>
      <c r="AS19" s="79"/>
      <c r="AU19" s="79"/>
      <c r="AV19" s="79"/>
      <c r="AW19" s="79"/>
      <c r="AX19" s="79"/>
      <c r="AZ19" s="84"/>
      <c r="BA19" s="84"/>
      <c r="BE19" s="118" t="s">
        <v>120</v>
      </c>
      <c r="BF19" s="88"/>
      <c r="BG19" s="88"/>
      <c r="BH19" s="88"/>
      <c r="BI19" s="85"/>
      <c r="BJ19" s="85"/>
    </row>
    <row r="20" s="79" customFormat="1" ht="15.75">
      <c r="BE20" s="120" t="s">
        <v>121</v>
      </c>
    </row>
    <row r="21" spans="3:57" ht="16.5">
      <c r="C21" s="79"/>
      <c r="E21" s="79"/>
      <c r="F21" s="79"/>
      <c r="G21" s="79"/>
      <c r="I21" s="79"/>
      <c r="K21" s="79"/>
      <c r="L21" s="79"/>
      <c r="M21" s="79"/>
      <c r="O21" s="79"/>
      <c r="Q21" s="79"/>
      <c r="R21" s="79"/>
      <c r="S21" s="79"/>
      <c r="U21" s="79"/>
      <c r="W21" s="79"/>
      <c r="X21" s="79"/>
      <c r="Y21" s="79"/>
      <c r="AA21" s="79"/>
      <c r="AC21" s="79"/>
      <c r="AD21" s="79"/>
      <c r="AE21" s="79"/>
      <c r="AG21" s="79"/>
      <c r="AI21" s="79"/>
      <c r="AJ21" s="79"/>
      <c r="AK21" s="79"/>
      <c r="AM21" s="79"/>
      <c r="AO21" s="79"/>
      <c r="AP21" s="79"/>
      <c r="AQ21" s="79"/>
      <c r="AS21" s="79"/>
      <c r="AU21" s="79"/>
      <c r="AV21" s="79"/>
      <c r="AW21" s="79"/>
      <c r="BE21" s="118" t="s">
        <v>122</v>
      </c>
    </row>
    <row r="22" spans="3:49" ht="15">
      <c r="C22" s="79"/>
      <c r="E22" s="79"/>
      <c r="F22" s="79"/>
      <c r="G22" s="79"/>
      <c r="I22" s="79"/>
      <c r="K22" s="79"/>
      <c r="L22" s="79"/>
      <c r="M22" s="79"/>
      <c r="O22" s="79"/>
      <c r="Q22" s="79"/>
      <c r="R22" s="79"/>
      <c r="S22" s="79"/>
      <c r="U22" s="79"/>
      <c r="W22" s="79"/>
      <c r="X22" s="79"/>
      <c r="Y22" s="79"/>
      <c r="AA22" s="79"/>
      <c r="AC22" s="79"/>
      <c r="AD22" s="79"/>
      <c r="AE22" s="79"/>
      <c r="AG22" s="79"/>
      <c r="AI22" s="79"/>
      <c r="AJ22" s="79"/>
      <c r="AK22" s="79"/>
      <c r="AM22" s="79"/>
      <c r="AO22" s="79"/>
      <c r="AP22" s="79"/>
      <c r="AQ22" s="79"/>
      <c r="AS22" s="79"/>
      <c r="AU22" s="79"/>
      <c r="AV22" s="79"/>
      <c r="AW22" s="79"/>
    </row>
    <row r="23" spans="18:58" ht="15.75" customHeight="1">
      <c r="R23" s="366"/>
      <c r="S23" s="366"/>
      <c r="BF23" s="79"/>
    </row>
    <row r="24" spans="40:58" ht="15">
      <c r="AN24" s="79"/>
      <c r="AO24" s="191"/>
      <c r="AP24" s="79"/>
      <c r="AQ24" s="79"/>
      <c r="AR24" s="191"/>
      <c r="AS24" s="79"/>
      <c r="AT24" s="79"/>
      <c r="BF24" s="79"/>
    </row>
    <row r="25" spans="40:58" ht="15">
      <c r="AN25" s="79"/>
      <c r="AO25" s="191"/>
      <c r="AP25" s="79"/>
      <c r="AQ25" s="79"/>
      <c r="AR25" s="191"/>
      <c r="AS25" s="79"/>
      <c r="AT25" s="79"/>
      <c r="BF25" s="86"/>
    </row>
    <row r="26" spans="40:46" ht="15">
      <c r="AN26" s="79"/>
      <c r="AO26" s="191"/>
      <c r="AP26" s="79"/>
      <c r="AQ26" s="79"/>
      <c r="AR26" s="191"/>
      <c r="AS26" s="79"/>
      <c r="AT26" s="79"/>
    </row>
    <row r="27" spans="40:46" ht="15">
      <c r="AN27" s="79"/>
      <c r="AO27" s="191"/>
      <c r="AP27" s="79"/>
      <c r="AQ27" s="79"/>
      <c r="AR27" s="191"/>
      <c r="AS27" s="79"/>
      <c r="AT27" s="79"/>
    </row>
    <row r="28" spans="40:46" ht="15">
      <c r="AN28" s="79"/>
      <c r="AO28" s="191"/>
      <c r="AP28" s="79"/>
      <c r="AQ28" s="79"/>
      <c r="AR28" s="191"/>
      <c r="AS28" s="79"/>
      <c r="AT28" s="79"/>
    </row>
    <row r="29" spans="40:46" ht="15">
      <c r="AN29" s="79"/>
      <c r="AO29" s="191"/>
      <c r="AP29" s="79"/>
      <c r="AQ29" s="79"/>
      <c r="AR29" s="191"/>
      <c r="AS29" s="79"/>
      <c r="AT29" s="79"/>
    </row>
    <row r="30" spans="40:46" ht="15">
      <c r="AN30" s="79"/>
      <c r="AO30" s="191"/>
      <c r="AP30" s="79"/>
      <c r="AQ30" s="79"/>
      <c r="AR30" s="191"/>
      <c r="AS30" s="79"/>
      <c r="AT30" s="79"/>
    </row>
    <row r="31" spans="40:46" ht="15">
      <c r="AN31" s="79"/>
      <c r="AO31" s="191"/>
      <c r="AP31" s="79"/>
      <c r="AQ31" s="79"/>
      <c r="AR31" s="191"/>
      <c r="AS31" s="79"/>
      <c r="AT31" s="79"/>
    </row>
    <row r="32" spans="40:46" ht="15">
      <c r="AN32" s="79"/>
      <c r="AO32" s="191"/>
      <c r="AP32" s="79"/>
      <c r="AQ32" s="79"/>
      <c r="AR32" s="191"/>
      <c r="AS32" s="79"/>
      <c r="AT32" s="79"/>
    </row>
    <row r="33" spans="40:46" ht="15">
      <c r="AN33" s="79"/>
      <c r="AO33" s="191"/>
      <c r="AP33" s="79"/>
      <c r="AQ33" s="79"/>
      <c r="AR33" s="191"/>
      <c r="AS33" s="79"/>
      <c r="AT33" s="79"/>
    </row>
    <row r="34" spans="40:46" ht="15">
      <c r="AN34" s="79"/>
      <c r="AO34" s="191"/>
      <c r="AP34" s="79"/>
      <c r="AQ34" s="79"/>
      <c r="AR34" s="191"/>
      <c r="AS34" s="79"/>
      <c r="AT34" s="79"/>
    </row>
    <row r="35" spans="40:46" ht="15">
      <c r="AN35" s="79"/>
      <c r="AO35" s="191"/>
      <c r="AP35" s="79"/>
      <c r="AQ35" s="79"/>
      <c r="AR35" s="191"/>
      <c r="AS35" s="79"/>
      <c r="AT35" s="79"/>
    </row>
    <row r="36" spans="40:46" ht="15">
      <c r="AN36" s="79"/>
      <c r="AO36" s="191"/>
      <c r="AP36" s="79"/>
      <c r="AQ36" s="79"/>
      <c r="AR36" s="191"/>
      <c r="AS36" s="79"/>
      <c r="AT36" s="79"/>
    </row>
    <row r="37" spans="40:45" ht="15">
      <c r="AN37" s="79"/>
      <c r="AO37" s="79"/>
      <c r="AP37" s="79"/>
      <c r="AQ37" s="79"/>
      <c r="AR37" s="79"/>
      <c r="AS37" s="79"/>
    </row>
  </sheetData>
  <sheetProtection/>
  <mergeCells count="103"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</mergeCells>
  <conditionalFormatting sqref="AZ16:BA17 D18:E18 G18:H18 C16:AX17 J18:K18 P18:Q18 V18:W18 AB18:AC18 AH18:AI18 AN18:AO18 AT18:AU18 M18:N18 S18:T18 Y18:Z18 AE18:AF18 AK18:AL18 AQ18:AR18 AW18:AX18">
    <cfRule type="cellIs" priority="1" dxfId="3" operator="lessThan" stopIfTrue="1">
      <formula>0</formula>
    </cfRule>
  </conditionalFormatting>
  <conditionalFormatting sqref="C21 E20:E21 A20:D20 I21 O21 U21 AA21 AG21 AM21 AS21 K20:K21 Q20:Q21 W20:W21 AC20:AC21 AI20:AI21 AO20:AO21 AU20:AU21 AV20:IV20 F20:J20 L20:P20 R20:V20 X20:AB20 AD20:AH20 AJ20:AN20 AP20:AT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30" sqref="O30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69" t="s">
        <v>79</v>
      </c>
      <c r="L1" s="369"/>
    </row>
    <row r="2" spans="1:12" ht="23.25">
      <c r="A2" s="370" t="s">
        <v>37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71" t="s">
        <v>38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ht="11.25" customHeight="1"/>
    <row r="6" spans="1:12" ht="18.75">
      <c r="A6" s="372" t="s">
        <v>144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</row>
    <row r="8" spans="1:12" ht="77.25" customHeight="1">
      <c r="A8" s="368" t="s">
        <v>0</v>
      </c>
      <c r="B8" s="368" t="s">
        <v>41</v>
      </c>
      <c r="C8" s="368" t="s">
        <v>76</v>
      </c>
      <c r="D8" s="368"/>
      <c r="E8" s="368" t="s">
        <v>80</v>
      </c>
      <c r="F8" s="368"/>
      <c r="G8" s="368" t="s">
        <v>81</v>
      </c>
      <c r="H8" s="368"/>
      <c r="I8" s="368" t="s">
        <v>82</v>
      </c>
      <c r="J8" s="368"/>
      <c r="K8" s="368" t="s">
        <v>83</v>
      </c>
      <c r="L8" s="368"/>
    </row>
    <row r="9" spans="1:12" ht="15">
      <c r="A9" s="368"/>
      <c r="B9" s="368"/>
      <c r="C9" s="222" t="s">
        <v>77</v>
      </c>
      <c r="D9" s="222" t="s">
        <v>78</v>
      </c>
      <c r="E9" s="222" t="s">
        <v>77</v>
      </c>
      <c r="F9" s="222" t="s">
        <v>78</v>
      </c>
      <c r="G9" s="222" t="s">
        <v>77</v>
      </c>
      <c r="H9" s="222" t="s">
        <v>78</v>
      </c>
      <c r="I9" s="222" t="s">
        <v>77</v>
      </c>
      <c r="J9" s="222" t="s">
        <v>78</v>
      </c>
      <c r="K9" s="222" t="s">
        <v>77</v>
      </c>
      <c r="L9" s="222" t="s">
        <v>107</v>
      </c>
    </row>
    <row r="10" spans="1:17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</row>
    <row r="11" spans="1:18" s="38" customFormat="1" ht="18">
      <c r="A11" s="35">
        <v>1</v>
      </c>
      <c r="B11" s="36" t="s">
        <v>23</v>
      </c>
      <c r="C11" s="37">
        <v>324</v>
      </c>
      <c r="D11" s="208">
        <v>0</v>
      </c>
      <c r="E11" s="37">
        <v>1</v>
      </c>
      <c r="F11" s="37">
        <v>0</v>
      </c>
      <c r="G11" s="37">
        <v>1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232">
        <f>C11+D11</f>
        <v>324</v>
      </c>
      <c r="N11" s="38">
        <f>ROUND('Part-I'!P13/0.00098,0)</f>
        <v>324</v>
      </c>
      <c r="O11" s="38">
        <f>N11-D11</f>
        <v>324</v>
      </c>
      <c r="P11" s="232">
        <v>784</v>
      </c>
      <c r="Q11" s="232">
        <f>P11-H11</f>
        <v>784</v>
      </c>
      <c r="R11" s="232">
        <v>144</v>
      </c>
    </row>
    <row r="12" spans="1:18" s="38" customFormat="1" ht="18">
      <c r="A12" s="35">
        <v>2</v>
      </c>
      <c r="B12" s="36" t="s">
        <v>24</v>
      </c>
      <c r="C12" s="37">
        <v>124</v>
      </c>
      <c r="D12" s="208">
        <v>0</v>
      </c>
      <c r="E12" s="37">
        <v>22</v>
      </c>
      <c r="F12" s="37">
        <v>0</v>
      </c>
      <c r="G12" s="37">
        <v>22</v>
      </c>
      <c r="H12" s="42">
        <v>0</v>
      </c>
      <c r="I12" s="37">
        <v>0</v>
      </c>
      <c r="J12" s="37">
        <v>0</v>
      </c>
      <c r="K12" s="37">
        <v>0</v>
      </c>
      <c r="L12" s="37">
        <v>0</v>
      </c>
      <c r="M12" s="232">
        <f aca="true" t="shared" si="0" ref="M12:M23">C12+D12</f>
        <v>124</v>
      </c>
      <c r="N12" s="38">
        <f>ROUND('Part-I'!P14/0.00098,0)</f>
        <v>124</v>
      </c>
      <c r="O12" s="38">
        <f aca="true" t="shared" si="1" ref="O12:O23">N12-D12</f>
        <v>124</v>
      </c>
      <c r="P12" s="232">
        <v>846</v>
      </c>
      <c r="Q12" s="232">
        <f aca="true" t="shared" si="2" ref="Q12:Q23">P12-H12</f>
        <v>846</v>
      </c>
      <c r="R12" s="232">
        <v>172</v>
      </c>
    </row>
    <row r="13" spans="1:18" s="38" customFormat="1" ht="18">
      <c r="A13" s="35">
        <v>3</v>
      </c>
      <c r="B13" s="36" t="s">
        <v>25</v>
      </c>
      <c r="C13" s="37">
        <v>2037</v>
      </c>
      <c r="D13" s="208">
        <v>0</v>
      </c>
      <c r="E13" s="37">
        <v>165</v>
      </c>
      <c r="F13" s="37">
        <v>0</v>
      </c>
      <c r="G13" s="37">
        <v>165</v>
      </c>
      <c r="H13" s="37">
        <v>0</v>
      </c>
      <c r="I13" s="37">
        <v>0</v>
      </c>
      <c r="J13" s="37">
        <v>0</v>
      </c>
      <c r="K13" s="37">
        <v>1</v>
      </c>
      <c r="L13" s="37">
        <v>0</v>
      </c>
      <c r="M13" s="232">
        <f t="shared" si="0"/>
        <v>2037</v>
      </c>
      <c r="N13" s="38">
        <f>ROUND('Part-I'!P15/0.00098,0)</f>
        <v>2037</v>
      </c>
      <c r="O13" s="38">
        <f t="shared" si="1"/>
        <v>2037</v>
      </c>
      <c r="P13" s="232">
        <v>1431</v>
      </c>
      <c r="Q13" s="232">
        <f t="shared" si="2"/>
        <v>1431</v>
      </c>
      <c r="R13" s="232">
        <v>143</v>
      </c>
    </row>
    <row r="14" spans="1:18" s="38" customFormat="1" ht="18">
      <c r="A14" s="35">
        <v>4</v>
      </c>
      <c r="B14" s="36" t="s">
        <v>26</v>
      </c>
      <c r="C14" s="37">
        <v>1206</v>
      </c>
      <c r="D14" s="208">
        <v>0</v>
      </c>
      <c r="E14" s="37">
        <v>47</v>
      </c>
      <c r="F14" s="37">
        <v>0</v>
      </c>
      <c r="G14" s="37">
        <v>47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232">
        <f t="shared" si="0"/>
        <v>1206</v>
      </c>
      <c r="N14" s="38">
        <f>ROUND('Part-I'!P16/0.00098,0)</f>
        <v>1206</v>
      </c>
      <c r="O14" s="38">
        <f t="shared" si="1"/>
        <v>1206</v>
      </c>
      <c r="P14" s="232">
        <v>900</v>
      </c>
      <c r="Q14" s="232">
        <f t="shared" si="2"/>
        <v>900</v>
      </c>
      <c r="R14" s="232">
        <v>138</v>
      </c>
    </row>
    <row r="15" spans="1:18" s="38" customFormat="1" ht="18">
      <c r="A15" s="35">
        <v>5</v>
      </c>
      <c r="B15" s="36" t="s">
        <v>27</v>
      </c>
      <c r="C15" s="37">
        <v>63</v>
      </c>
      <c r="D15" s="208">
        <v>0</v>
      </c>
      <c r="E15" s="37">
        <v>66</v>
      </c>
      <c r="F15" s="37">
        <v>0</v>
      </c>
      <c r="G15" s="37">
        <v>66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232">
        <f t="shared" si="0"/>
        <v>63</v>
      </c>
      <c r="N15" s="38">
        <f>ROUND('Part-I'!P17/0.00098,0)</f>
        <v>63</v>
      </c>
      <c r="O15" s="38">
        <f t="shared" si="1"/>
        <v>63</v>
      </c>
      <c r="P15" s="232">
        <v>841</v>
      </c>
      <c r="Q15" s="232">
        <f t="shared" si="2"/>
        <v>841</v>
      </c>
      <c r="R15" s="232">
        <v>95</v>
      </c>
    </row>
    <row r="16" spans="1:18" s="38" customFormat="1" ht="18">
      <c r="A16" s="40">
        <v>6</v>
      </c>
      <c r="B16" s="41" t="s">
        <v>28</v>
      </c>
      <c r="C16" s="37">
        <v>918</v>
      </c>
      <c r="D16" s="208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232">
        <f t="shared" si="0"/>
        <v>918</v>
      </c>
      <c r="N16" s="38">
        <f>ROUND('Part-I'!P18/0.00098,0)</f>
        <v>918</v>
      </c>
      <c r="O16" s="38">
        <f t="shared" si="1"/>
        <v>918</v>
      </c>
      <c r="P16" s="232">
        <v>572</v>
      </c>
      <c r="Q16" s="232">
        <f t="shared" si="2"/>
        <v>572</v>
      </c>
      <c r="R16" s="232">
        <v>158</v>
      </c>
    </row>
    <row r="17" spans="1:18" s="38" customFormat="1" ht="18">
      <c r="A17" s="35">
        <v>7</v>
      </c>
      <c r="B17" s="36" t="s">
        <v>29</v>
      </c>
      <c r="C17" s="37">
        <v>143</v>
      </c>
      <c r="D17" s="208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232">
        <f t="shared" si="0"/>
        <v>143</v>
      </c>
      <c r="N17" s="38">
        <f>ROUND('Part-I'!P19/0.00098,0)</f>
        <v>143</v>
      </c>
      <c r="O17" s="38">
        <f t="shared" si="1"/>
        <v>143</v>
      </c>
      <c r="P17" s="232">
        <v>881</v>
      </c>
      <c r="Q17" s="232">
        <f t="shared" si="2"/>
        <v>881</v>
      </c>
      <c r="R17" s="232">
        <v>231</v>
      </c>
    </row>
    <row r="18" spans="1:18" s="38" customFormat="1" ht="18">
      <c r="A18" s="35">
        <v>8</v>
      </c>
      <c r="B18" s="36" t="s">
        <v>30</v>
      </c>
      <c r="C18" s="37">
        <v>774</v>
      </c>
      <c r="D18" s="208">
        <v>0</v>
      </c>
      <c r="E18" s="37">
        <v>42</v>
      </c>
      <c r="F18" s="37">
        <v>0</v>
      </c>
      <c r="G18" s="37">
        <v>42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232">
        <f t="shared" si="0"/>
        <v>774</v>
      </c>
      <c r="N18" s="38">
        <f>ROUND('Part-I'!P20/0.00098,0)</f>
        <v>774</v>
      </c>
      <c r="O18" s="38">
        <f t="shared" si="1"/>
        <v>774</v>
      </c>
      <c r="P18" s="232">
        <v>677</v>
      </c>
      <c r="Q18" s="232">
        <f t="shared" si="2"/>
        <v>677</v>
      </c>
      <c r="R18" s="232">
        <v>102</v>
      </c>
    </row>
    <row r="19" spans="1:18" s="38" customFormat="1" ht="18">
      <c r="A19" s="35">
        <v>9</v>
      </c>
      <c r="B19" s="36" t="s">
        <v>31</v>
      </c>
      <c r="C19" s="37">
        <v>240</v>
      </c>
      <c r="D19" s="208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2</v>
      </c>
      <c r="L19" s="37">
        <v>0</v>
      </c>
      <c r="M19" s="232">
        <f t="shared" si="0"/>
        <v>240</v>
      </c>
      <c r="N19" s="38">
        <f>ROUND('Part-I'!P21/0.00098,0)</f>
        <v>240</v>
      </c>
      <c r="O19" s="38">
        <f t="shared" si="1"/>
        <v>240</v>
      </c>
      <c r="P19" s="232">
        <v>356</v>
      </c>
      <c r="Q19" s="232">
        <f t="shared" si="2"/>
        <v>356</v>
      </c>
      <c r="R19" s="232">
        <v>75</v>
      </c>
    </row>
    <row r="20" spans="1:18" s="38" customFormat="1" ht="18">
      <c r="A20" s="35">
        <v>10</v>
      </c>
      <c r="B20" s="36" t="s">
        <v>32</v>
      </c>
      <c r="C20" s="37">
        <v>571</v>
      </c>
      <c r="D20" s="208">
        <v>0</v>
      </c>
      <c r="E20" s="37">
        <v>9</v>
      </c>
      <c r="F20" s="37">
        <v>0</v>
      </c>
      <c r="G20" s="37">
        <v>9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232">
        <f t="shared" si="0"/>
        <v>571</v>
      </c>
      <c r="N20" s="38">
        <f>ROUND('Part-I'!P22/0.00098,0)</f>
        <v>571</v>
      </c>
      <c r="O20" s="38">
        <f t="shared" si="1"/>
        <v>571</v>
      </c>
      <c r="P20" s="232">
        <v>2492</v>
      </c>
      <c r="Q20" s="232">
        <f t="shared" si="2"/>
        <v>2492</v>
      </c>
      <c r="R20" s="232">
        <v>121</v>
      </c>
    </row>
    <row r="21" spans="1:18" s="38" customFormat="1" ht="18">
      <c r="A21" s="35">
        <v>11</v>
      </c>
      <c r="B21" s="36" t="s">
        <v>33</v>
      </c>
      <c r="C21" s="37">
        <v>0</v>
      </c>
      <c r="D21" s="208">
        <v>0</v>
      </c>
      <c r="E21" s="37">
        <v>6</v>
      </c>
      <c r="F21" s="37">
        <v>0</v>
      </c>
      <c r="G21" s="37">
        <v>6</v>
      </c>
      <c r="H21" s="148">
        <v>0</v>
      </c>
      <c r="I21" s="37">
        <v>0</v>
      </c>
      <c r="J21" s="37">
        <v>0</v>
      </c>
      <c r="K21" s="37">
        <v>0</v>
      </c>
      <c r="L21" s="37">
        <v>0</v>
      </c>
      <c r="M21" s="232">
        <f t="shared" si="0"/>
        <v>0</v>
      </c>
      <c r="N21" s="38">
        <f>ROUND('Part-I'!P23/0.00098,0)</f>
        <v>0</v>
      </c>
      <c r="O21" s="38">
        <f t="shared" si="1"/>
        <v>0</v>
      </c>
      <c r="P21" s="232">
        <v>342</v>
      </c>
      <c r="Q21" s="232">
        <f t="shared" si="2"/>
        <v>342</v>
      </c>
      <c r="R21" s="232">
        <v>68</v>
      </c>
    </row>
    <row r="22" spans="1:18" s="38" customFormat="1" ht="18">
      <c r="A22" s="35">
        <v>12</v>
      </c>
      <c r="B22" s="36" t="s">
        <v>34</v>
      </c>
      <c r="C22" s="37">
        <v>21</v>
      </c>
      <c r="D22" s="208">
        <v>0</v>
      </c>
      <c r="E22" s="37">
        <v>1</v>
      </c>
      <c r="F22" s="37">
        <v>0</v>
      </c>
      <c r="G22" s="37">
        <v>1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232">
        <f t="shared" si="0"/>
        <v>21</v>
      </c>
      <c r="N22" s="38">
        <f>ROUND('Part-I'!P24/0.00098,0)</f>
        <v>21</v>
      </c>
      <c r="O22" s="38">
        <f t="shared" si="1"/>
        <v>21</v>
      </c>
      <c r="P22" s="232">
        <v>659</v>
      </c>
      <c r="Q22" s="232">
        <f t="shared" si="2"/>
        <v>659</v>
      </c>
      <c r="R22" s="232">
        <v>91</v>
      </c>
    </row>
    <row r="23" spans="1:18" s="38" customFormat="1" ht="18">
      <c r="A23" s="35">
        <v>13</v>
      </c>
      <c r="B23" s="36" t="s">
        <v>35</v>
      </c>
      <c r="C23" s="37">
        <v>4</v>
      </c>
      <c r="D23" s="208">
        <v>0</v>
      </c>
      <c r="E23" s="37">
        <v>13</v>
      </c>
      <c r="F23" s="37">
        <v>0</v>
      </c>
      <c r="G23" s="37">
        <v>13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232">
        <f t="shared" si="0"/>
        <v>4</v>
      </c>
      <c r="N23" s="38">
        <f>ROUND('Part-I'!P25/0.00098,0)</f>
        <v>4</v>
      </c>
      <c r="O23" s="38">
        <f t="shared" si="1"/>
        <v>4</v>
      </c>
      <c r="P23" s="232">
        <v>1086</v>
      </c>
      <c r="Q23" s="232">
        <f t="shared" si="2"/>
        <v>1086</v>
      </c>
      <c r="R23" s="232">
        <v>143</v>
      </c>
    </row>
    <row r="24" spans="1:12" ht="18">
      <c r="A24" s="31"/>
      <c r="B24" s="32" t="s">
        <v>5</v>
      </c>
      <c r="C24" s="33">
        <f>SUM(C11:C23)</f>
        <v>6425</v>
      </c>
      <c r="D24" s="33">
        <f aca="true" t="shared" si="3" ref="D24:L24">SUM(D11:D23)</f>
        <v>0</v>
      </c>
      <c r="E24" s="33">
        <f t="shared" si="3"/>
        <v>372</v>
      </c>
      <c r="F24" s="33">
        <f t="shared" si="3"/>
        <v>0</v>
      </c>
      <c r="G24" s="33">
        <f t="shared" si="3"/>
        <v>372</v>
      </c>
      <c r="H24" s="33">
        <f t="shared" si="3"/>
        <v>0</v>
      </c>
      <c r="I24" s="33">
        <f t="shared" si="3"/>
        <v>0</v>
      </c>
      <c r="J24" s="33">
        <f t="shared" si="3"/>
        <v>0</v>
      </c>
      <c r="K24" s="33">
        <f t="shared" si="3"/>
        <v>3</v>
      </c>
      <c r="L24" s="33">
        <f t="shared" si="3"/>
        <v>2</v>
      </c>
    </row>
    <row r="25" spans="4:12" ht="18.75">
      <c r="D25" s="210"/>
      <c r="F25" s="149"/>
      <c r="G25" s="150"/>
      <c r="H25" s="209"/>
      <c r="I25" s="151"/>
      <c r="L25" s="210"/>
    </row>
    <row r="26" spans="7:9" ht="11.25" customHeight="1">
      <c r="G26" s="151"/>
      <c r="H26" s="147"/>
      <c r="I26" s="151"/>
    </row>
    <row r="27" spans="6:10" ht="18">
      <c r="F27" s="147"/>
      <c r="G27" s="153"/>
      <c r="H27" s="147"/>
      <c r="I27" s="152"/>
      <c r="J27" s="203" t="s">
        <v>118</v>
      </c>
    </row>
    <row r="28" spans="4:10" ht="18">
      <c r="D28" s="34"/>
      <c r="J28" s="204" t="s">
        <v>119</v>
      </c>
    </row>
    <row r="29" ht="18">
      <c r="J29" s="204" t="s">
        <v>120</v>
      </c>
    </row>
    <row r="30" ht="18">
      <c r="J30" s="205" t="s">
        <v>121</v>
      </c>
    </row>
    <row r="31" ht="18">
      <c r="J31" s="204" t="s">
        <v>122</v>
      </c>
    </row>
  </sheetData>
  <sheetProtection/>
  <mergeCells count="11">
    <mergeCell ref="K1:L1"/>
    <mergeCell ref="G8:H8"/>
    <mergeCell ref="I8:J8"/>
    <mergeCell ref="K8:L8"/>
    <mergeCell ref="A2:L2"/>
    <mergeCell ref="A4:L4"/>
    <mergeCell ref="A6:L6"/>
    <mergeCell ref="A8:A9"/>
    <mergeCell ref="B8:B9"/>
    <mergeCell ref="C8:D8"/>
    <mergeCell ref="E8:F8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A4" sqref="A4:V4"/>
    </sheetView>
  </sheetViews>
  <sheetFormatPr defaultColWidth="9.140625" defaultRowHeight="15"/>
  <cols>
    <col min="1" max="1" width="6.421875" style="89" customWidth="1"/>
    <col min="2" max="2" width="16.7109375" style="89" customWidth="1"/>
    <col min="3" max="4" width="10.00390625" style="89" customWidth="1"/>
    <col min="5" max="5" width="6.00390625" style="89" bestFit="1" customWidth="1"/>
    <col min="6" max="6" width="10.28125" style="89" bestFit="1" customWidth="1"/>
    <col min="7" max="7" width="6.00390625" style="89" bestFit="1" customWidth="1"/>
    <col min="8" max="8" width="10.28125" style="89" bestFit="1" customWidth="1"/>
    <col min="9" max="9" width="6.00390625" style="89" bestFit="1" customWidth="1"/>
    <col min="10" max="10" width="10.28125" style="89" bestFit="1" customWidth="1"/>
    <col min="11" max="11" width="6.8515625" style="89" bestFit="1" customWidth="1"/>
    <col min="12" max="12" width="10.28125" style="89" bestFit="1" customWidth="1"/>
    <col min="13" max="13" width="6.8515625" style="89" bestFit="1" customWidth="1"/>
    <col min="14" max="14" width="10.28125" style="89" bestFit="1" customWidth="1"/>
    <col min="15" max="15" width="6.8515625" style="89" bestFit="1" customWidth="1"/>
    <col min="16" max="16" width="10.28125" style="89" bestFit="1" customWidth="1"/>
    <col min="17" max="17" width="6.8515625" style="89" bestFit="1" customWidth="1"/>
    <col min="18" max="18" width="10.28125" style="89" bestFit="1" customWidth="1"/>
    <col min="19" max="19" width="6.8515625" style="89" bestFit="1" customWidth="1"/>
    <col min="20" max="20" width="10.28125" style="89" bestFit="1" customWidth="1"/>
    <col min="21" max="22" width="6.8515625" style="89" bestFit="1" customWidth="1"/>
    <col min="23" max="16384" width="9.140625" style="89" customWidth="1"/>
  </cols>
  <sheetData>
    <row r="1" ht="18.75" customHeight="1">
      <c r="V1" s="90" t="s">
        <v>99</v>
      </c>
    </row>
    <row r="2" spans="1:22" ht="18.75" customHeight="1">
      <c r="A2" s="374" t="s">
        <v>84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</row>
    <row r="3" spans="1:22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15" customHeight="1">
      <c r="A4" s="375" t="s">
        <v>140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</row>
    <row r="5" spans="1:22" ht="18" customHeight="1">
      <c r="A5" s="92" t="s">
        <v>39</v>
      </c>
      <c r="B5" s="8"/>
      <c r="C5" s="93"/>
      <c r="D5" s="93"/>
      <c r="E5" s="93"/>
      <c r="F5" s="93"/>
      <c r="G5" s="93"/>
      <c r="H5" s="93"/>
      <c r="I5" s="93"/>
      <c r="L5" s="94"/>
      <c r="V5" s="95"/>
    </row>
    <row r="6" spans="2:9" ht="18" customHeight="1">
      <c r="B6" s="96"/>
      <c r="C6" s="93"/>
      <c r="D6" s="93"/>
      <c r="E6" s="93"/>
      <c r="F6" s="93"/>
      <c r="G6" s="93"/>
      <c r="H6" s="93"/>
      <c r="I6" s="93"/>
    </row>
    <row r="7" spans="1:22" s="97" customFormat="1" ht="30.75" customHeight="1">
      <c r="A7" s="377" t="s">
        <v>85</v>
      </c>
      <c r="B7" s="377" t="s">
        <v>114</v>
      </c>
      <c r="C7" s="378" t="s">
        <v>86</v>
      </c>
      <c r="D7" s="378"/>
      <c r="E7" s="377" t="s">
        <v>87</v>
      </c>
      <c r="F7" s="377"/>
      <c r="G7" s="377"/>
      <c r="H7" s="377"/>
      <c r="I7" s="377"/>
      <c r="J7" s="377"/>
      <c r="K7" s="377"/>
      <c r="L7" s="377"/>
      <c r="M7" s="376" t="s">
        <v>101</v>
      </c>
      <c r="N7" s="376"/>
      <c r="O7" s="376"/>
      <c r="P7" s="376"/>
      <c r="Q7" s="376"/>
      <c r="R7" s="376"/>
      <c r="S7" s="376"/>
      <c r="T7" s="376"/>
      <c r="U7" s="376"/>
      <c r="V7" s="376"/>
    </row>
    <row r="8" spans="1:22" s="97" customFormat="1" ht="84.75" customHeight="1">
      <c r="A8" s="377"/>
      <c r="B8" s="377"/>
      <c r="C8" s="378" t="s">
        <v>90</v>
      </c>
      <c r="D8" s="378"/>
      <c r="E8" s="377" t="s">
        <v>91</v>
      </c>
      <c r="F8" s="377"/>
      <c r="G8" s="377" t="s">
        <v>92</v>
      </c>
      <c r="H8" s="377"/>
      <c r="I8" s="377" t="s">
        <v>93</v>
      </c>
      <c r="J8" s="377"/>
      <c r="K8" s="377" t="s">
        <v>94</v>
      </c>
      <c r="L8" s="377"/>
      <c r="M8" s="379" t="s">
        <v>102</v>
      </c>
      <c r="N8" s="379"/>
      <c r="O8" s="379" t="s">
        <v>103</v>
      </c>
      <c r="P8" s="379"/>
      <c r="Q8" s="379" t="s">
        <v>104</v>
      </c>
      <c r="R8" s="379"/>
      <c r="S8" s="379" t="s">
        <v>105</v>
      </c>
      <c r="T8" s="379"/>
      <c r="U8" s="379" t="s">
        <v>106</v>
      </c>
      <c r="V8" s="376"/>
    </row>
    <row r="9" spans="1:22" s="101" customFormat="1" ht="30.75" customHeight="1">
      <c r="A9" s="377"/>
      <c r="B9" s="377"/>
      <c r="C9" s="98" t="s">
        <v>95</v>
      </c>
      <c r="D9" s="98" t="s">
        <v>96</v>
      </c>
      <c r="E9" s="99" t="s">
        <v>95</v>
      </c>
      <c r="F9" s="99" t="s">
        <v>96</v>
      </c>
      <c r="G9" s="99" t="s">
        <v>95</v>
      </c>
      <c r="H9" s="99" t="s">
        <v>96</v>
      </c>
      <c r="I9" s="99" t="s">
        <v>95</v>
      </c>
      <c r="J9" s="99" t="s">
        <v>96</v>
      </c>
      <c r="K9" s="99" t="s">
        <v>95</v>
      </c>
      <c r="L9" s="99" t="s">
        <v>96</v>
      </c>
      <c r="M9" s="100" t="s">
        <v>95</v>
      </c>
      <c r="N9" s="100" t="s">
        <v>96</v>
      </c>
      <c r="O9" s="100" t="s">
        <v>95</v>
      </c>
      <c r="P9" s="100" t="s">
        <v>96</v>
      </c>
      <c r="Q9" s="100" t="s">
        <v>95</v>
      </c>
      <c r="R9" s="100" t="s">
        <v>96</v>
      </c>
      <c r="S9" s="100" t="s">
        <v>95</v>
      </c>
      <c r="T9" s="100" t="s">
        <v>96</v>
      </c>
      <c r="U9" s="100" t="s">
        <v>95</v>
      </c>
      <c r="V9" s="100" t="s">
        <v>95</v>
      </c>
    </row>
    <row r="10" spans="1:22" s="105" customFormat="1" ht="19.5" customHeight="1">
      <c r="A10" s="102">
        <v>1</v>
      </c>
      <c r="B10" s="102">
        <v>2</v>
      </c>
      <c r="C10" s="103">
        <v>3</v>
      </c>
      <c r="D10" s="103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</row>
    <row r="11" spans="1:22" s="112" customFormat="1" ht="73.5" customHeight="1">
      <c r="A11" s="106"/>
      <c r="B11" s="107" t="s">
        <v>124</v>
      </c>
      <c r="C11" s="108">
        <v>146</v>
      </c>
      <c r="D11" s="108">
        <v>141</v>
      </c>
      <c r="E11" s="109">
        <v>13</v>
      </c>
      <c r="F11" s="110">
        <v>13</v>
      </c>
      <c r="G11" s="110">
        <v>59</v>
      </c>
      <c r="H11" s="110">
        <v>59</v>
      </c>
      <c r="I11" s="110">
        <v>13</v>
      </c>
      <c r="J11" s="110">
        <v>13</v>
      </c>
      <c r="K11" s="110">
        <v>13</v>
      </c>
      <c r="L11" s="110">
        <v>13</v>
      </c>
      <c r="M11" s="111">
        <v>5</v>
      </c>
      <c r="N11" s="111">
        <v>5</v>
      </c>
      <c r="O11" s="111">
        <v>2</v>
      </c>
      <c r="P11" s="111">
        <v>2</v>
      </c>
      <c r="Q11" s="111">
        <v>1</v>
      </c>
      <c r="R11" s="111">
        <v>1</v>
      </c>
      <c r="S11" s="111" t="s">
        <v>125</v>
      </c>
      <c r="T11" s="111" t="s">
        <v>125</v>
      </c>
      <c r="U11" s="111">
        <v>1</v>
      </c>
      <c r="V11" s="111">
        <v>1</v>
      </c>
    </row>
    <row r="12" spans="9:11" ht="13.5">
      <c r="I12" s="380"/>
      <c r="J12" s="380"/>
      <c r="K12" s="380"/>
    </row>
    <row r="13" spans="9:11" ht="13.5">
      <c r="I13" s="113"/>
      <c r="J13" s="113"/>
      <c r="K13" s="113"/>
    </row>
    <row r="14" spans="9:11" ht="13.5">
      <c r="I14" s="113"/>
      <c r="J14" s="113"/>
      <c r="K14" s="113"/>
    </row>
    <row r="15" spans="9:11" ht="12.75">
      <c r="I15" s="373"/>
      <c r="J15" s="373"/>
      <c r="K15" s="373"/>
    </row>
    <row r="16" spans="9:11" ht="12.75">
      <c r="I16" s="115"/>
      <c r="J16" s="114"/>
      <c r="K16" s="115"/>
    </row>
    <row r="17" spans="9:20" ht="15.75">
      <c r="I17" s="373"/>
      <c r="J17" s="373"/>
      <c r="K17" s="373"/>
      <c r="R17" s="116" t="s">
        <v>118</v>
      </c>
      <c r="S17" s="117"/>
      <c r="T17" s="117"/>
    </row>
    <row r="18" spans="9:20" ht="15.75">
      <c r="I18" s="373"/>
      <c r="J18" s="373"/>
      <c r="K18" s="373"/>
      <c r="R18" s="118" t="s">
        <v>119</v>
      </c>
      <c r="S18" s="119"/>
      <c r="T18" s="119"/>
    </row>
    <row r="19" spans="18:20" ht="15.75">
      <c r="R19" s="118" t="s">
        <v>120</v>
      </c>
      <c r="S19" s="119"/>
      <c r="T19" s="119"/>
    </row>
    <row r="20" spans="18:20" ht="15.75">
      <c r="R20" s="120" t="s">
        <v>121</v>
      </c>
      <c r="S20" s="121"/>
      <c r="T20" s="121"/>
    </row>
    <row r="21" spans="18:20" ht="15.75">
      <c r="R21" s="118" t="s">
        <v>122</v>
      </c>
      <c r="S21" s="119"/>
      <c r="T21" s="119"/>
    </row>
    <row r="22" ht="12.75">
      <c r="R22" s="122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workbookViewId="0" topLeftCell="E1">
      <selection activeCell="H44" sqref="H44"/>
    </sheetView>
  </sheetViews>
  <sheetFormatPr defaultColWidth="9.140625" defaultRowHeight="15"/>
  <cols>
    <col min="1" max="1" width="6.7109375" style="123" customWidth="1"/>
    <col min="2" max="2" width="19.00390625" style="123" customWidth="1"/>
    <col min="3" max="4" width="7.421875" style="124" customWidth="1"/>
    <col min="5" max="26" width="6.7109375" style="124" customWidth="1"/>
    <col min="27" max="16384" width="9.140625" style="123" customWidth="1"/>
  </cols>
  <sheetData>
    <row r="1" spans="11:26" ht="12" customHeight="1">
      <c r="K1" s="383"/>
      <c r="L1" s="383"/>
      <c r="M1" s="125"/>
      <c r="N1" s="125"/>
      <c r="O1" s="125"/>
      <c r="P1" s="125"/>
      <c r="Q1" s="125"/>
      <c r="R1" s="125"/>
      <c r="S1" s="125"/>
      <c r="T1" s="125"/>
      <c r="U1" s="125"/>
      <c r="V1" s="125"/>
      <c r="X1" s="126"/>
      <c r="Y1" s="123"/>
      <c r="Z1" s="127" t="s">
        <v>100</v>
      </c>
    </row>
    <row r="2" spans="1:26" s="89" customFormat="1" ht="18.75" customHeight="1">
      <c r="A2" s="374" t="s">
        <v>84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</row>
    <row r="3" spans="1:26" s="89" customFormat="1" ht="6.75" customHeight="1">
      <c r="A3" s="91"/>
      <c r="B3" s="91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29"/>
      <c r="Y3" s="129"/>
      <c r="Z3" s="129"/>
    </row>
    <row r="4" spans="1:26" s="89" customFormat="1" ht="21" customHeight="1">
      <c r="A4" s="375" t="s">
        <v>141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</row>
    <row r="5" spans="1:26" ht="18" customHeight="1">
      <c r="A5" s="92" t="s">
        <v>39</v>
      </c>
      <c r="B5" s="130"/>
      <c r="C5" s="131"/>
      <c r="D5" s="131"/>
      <c r="E5" s="131"/>
      <c r="F5" s="131"/>
      <c r="G5" s="131"/>
      <c r="H5" s="131"/>
      <c r="I5" s="131"/>
      <c r="X5" s="381"/>
      <c r="Y5" s="381"/>
      <c r="Z5" s="381"/>
    </row>
    <row r="6" spans="1:26" ht="18" customHeight="1">
      <c r="A6" s="133"/>
      <c r="B6" s="133"/>
      <c r="C6" s="131"/>
      <c r="D6" s="131"/>
      <c r="E6" s="131"/>
      <c r="F6" s="131"/>
      <c r="G6" s="131"/>
      <c r="H6" s="131"/>
      <c r="I6" s="131"/>
      <c r="X6" s="132"/>
      <c r="Y6" s="132"/>
      <c r="Z6" s="132"/>
    </row>
    <row r="7" spans="1:26" s="101" customFormat="1" ht="30.75" customHeight="1">
      <c r="A7" s="392" t="s">
        <v>85</v>
      </c>
      <c r="B7" s="389" t="s">
        <v>114</v>
      </c>
      <c r="C7" s="398" t="s">
        <v>86</v>
      </c>
      <c r="D7" s="399"/>
      <c r="E7" s="397" t="s">
        <v>87</v>
      </c>
      <c r="F7" s="397"/>
      <c r="G7" s="397"/>
      <c r="H7" s="397"/>
      <c r="I7" s="397"/>
      <c r="J7" s="397"/>
      <c r="K7" s="397"/>
      <c r="L7" s="397"/>
      <c r="M7" s="384" t="s">
        <v>101</v>
      </c>
      <c r="N7" s="385"/>
      <c r="O7" s="385"/>
      <c r="P7" s="385"/>
      <c r="Q7" s="385"/>
      <c r="R7" s="385"/>
      <c r="S7" s="385"/>
      <c r="T7" s="385"/>
      <c r="U7" s="385"/>
      <c r="V7" s="385"/>
      <c r="W7" s="386" t="s">
        <v>88</v>
      </c>
      <c r="X7" s="386"/>
      <c r="Y7" s="386" t="s">
        <v>89</v>
      </c>
      <c r="Z7" s="386"/>
    </row>
    <row r="8" spans="1:26" s="101" customFormat="1" ht="39.75" customHeight="1">
      <c r="A8" s="393"/>
      <c r="B8" s="390"/>
      <c r="C8" s="395" t="s">
        <v>90</v>
      </c>
      <c r="D8" s="396"/>
      <c r="E8" s="382" t="s">
        <v>91</v>
      </c>
      <c r="F8" s="382"/>
      <c r="G8" s="382" t="s">
        <v>92</v>
      </c>
      <c r="H8" s="382"/>
      <c r="I8" s="382" t="s">
        <v>93</v>
      </c>
      <c r="J8" s="382"/>
      <c r="K8" s="382" t="s">
        <v>94</v>
      </c>
      <c r="L8" s="382"/>
      <c r="M8" s="387" t="s">
        <v>102</v>
      </c>
      <c r="N8" s="387"/>
      <c r="O8" s="387" t="s">
        <v>103</v>
      </c>
      <c r="P8" s="387"/>
      <c r="Q8" s="387" t="s">
        <v>104</v>
      </c>
      <c r="R8" s="387"/>
      <c r="S8" s="387" t="s">
        <v>105</v>
      </c>
      <c r="T8" s="387"/>
      <c r="U8" s="387" t="s">
        <v>106</v>
      </c>
      <c r="V8" s="388"/>
      <c r="W8" s="386"/>
      <c r="X8" s="386"/>
      <c r="Y8" s="386"/>
      <c r="Z8" s="386"/>
    </row>
    <row r="9" spans="1:26" s="101" customFormat="1" ht="25.5" customHeight="1">
      <c r="A9" s="394"/>
      <c r="B9" s="391"/>
      <c r="C9" s="134" t="s">
        <v>97</v>
      </c>
      <c r="D9" s="134" t="s">
        <v>98</v>
      </c>
      <c r="E9" s="135" t="s">
        <v>97</v>
      </c>
      <c r="F9" s="135" t="s">
        <v>98</v>
      </c>
      <c r="G9" s="135" t="s">
        <v>97</v>
      </c>
      <c r="H9" s="135" t="s">
        <v>98</v>
      </c>
      <c r="I9" s="135" t="s">
        <v>97</v>
      </c>
      <c r="J9" s="135" t="s">
        <v>98</v>
      </c>
      <c r="K9" s="135" t="s">
        <v>97</v>
      </c>
      <c r="L9" s="135" t="s">
        <v>98</v>
      </c>
      <c r="M9" s="100" t="s">
        <v>97</v>
      </c>
      <c r="N9" s="100" t="s">
        <v>98</v>
      </c>
      <c r="O9" s="100" t="s">
        <v>97</v>
      </c>
      <c r="P9" s="100" t="s">
        <v>98</v>
      </c>
      <c r="Q9" s="100" t="s">
        <v>97</v>
      </c>
      <c r="R9" s="100" t="s">
        <v>98</v>
      </c>
      <c r="S9" s="100" t="s">
        <v>97</v>
      </c>
      <c r="T9" s="100" t="s">
        <v>98</v>
      </c>
      <c r="U9" s="100" t="s">
        <v>97</v>
      </c>
      <c r="V9" s="100" t="s">
        <v>98</v>
      </c>
      <c r="W9" s="99" t="s">
        <v>97</v>
      </c>
      <c r="X9" s="99" t="s">
        <v>98</v>
      </c>
      <c r="Y9" s="99" t="s">
        <v>97</v>
      </c>
      <c r="Z9" s="99" t="s">
        <v>98</v>
      </c>
    </row>
    <row r="10" spans="1:26" s="137" customFormat="1" ht="19.5" customHeight="1">
      <c r="A10" s="102">
        <v>1</v>
      </c>
      <c r="B10" s="102">
        <v>2</v>
      </c>
      <c r="C10" s="102">
        <v>3</v>
      </c>
      <c r="D10" s="102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  <c r="M10" s="136">
        <v>13</v>
      </c>
      <c r="N10" s="136">
        <v>14</v>
      </c>
      <c r="O10" s="136">
        <v>15</v>
      </c>
      <c r="P10" s="136">
        <v>16</v>
      </c>
      <c r="Q10" s="136">
        <v>17</v>
      </c>
      <c r="R10" s="136">
        <v>18</v>
      </c>
      <c r="S10" s="136">
        <v>19</v>
      </c>
      <c r="T10" s="136">
        <v>20</v>
      </c>
      <c r="U10" s="136">
        <v>21</v>
      </c>
      <c r="V10" s="136">
        <v>22</v>
      </c>
      <c r="W10" s="136">
        <v>23</v>
      </c>
      <c r="X10" s="136">
        <v>24</v>
      </c>
      <c r="Y10" s="136">
        <v>25</v>
      </c>
      <c r="Z10" s="136">
        <v>26</v>
      </c>
    </row>
    <row r="11" spans="1:26" s="142" customFormat="1" ht="82.5" customHeight="1">
      <c r="A11" s="138"/>
      <c r="B11" s="138" t="s">
        <v>124</v>
      </c>
      <c r="C11" s="139">
        <v>141</v>
      </c>
      <c r="D11" s="139">
        <v>141</v>
      </c>
      <c r="E11" s="140">
        <v>13</v>
      </c>
      <c r="F11" s="140">
        <v>13</v>
      </c>
      <c r="G11" s="140">
        <v>59</v>
      </c>
      <c r="H11" s="140">
        <v>59</v>
      </c>
      <c r="I11" s="140">
        <v>13</v>
      </c>
      <c r="J11" s="140">
        <v>13</v>
      </c>
      <c r="K11" s="140">
        <v>13</v>
      </c>
      <c r="L11" s="140">
        <v>13</v>
      </c>
      <c r="M11" s="141">
        <v>5</v>
      </c>
      <c r="N11" s="141">
        <v>5</v>
      </c>
      <c r="O11" s="141">
        <v>2</v>
      </c>
      <c r="P11" s="141">
        <v>2</v>
      </c>
      <c r="Q11" s="141">
        <v>1</v>
      </c>
      <c r="R11" s="141">
        <v>1</v>
      </c>
      <c r="S11" s="141" t="s">
        <v>125</v>
      </c>
      <c r="T11" s="141" t="s">
        <v>125</v>
      </c>
      <c r="U11" s="141">
        <v>1</v>
      </c>
      <c r="V11" s="141">
        <v>1</v>
      </c>
      <c r="W11" s="141">
        <v>2406</v>
      </c>
      <c r="X11" s="141">
        <v>2406</v>
      </c>
      <c r="Y11" s="141">
        <v>3085</v>
      </c>
      <c r="Z11" s="141">
        <v>3085</v>
      </c>
    </row>
    <row r="12" spans="12:24" ht="15"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2:24" ht="15"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2:24" ht="15"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2:24" ht="15"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ht="15">
      <c r="X16" s="145"/>
    </row>
    <row r="17" spans="13:22" ht="16.5">
      <c r="M17" s="146"/>
      <c r="N17" s="146"/>
      <c r="O17" s="146"/>
      <c r="P17" s="146"/>
      <c r="Q17" s="146"/>
      <c r="R17" s="146"/>
      <c r="S17" s="146"/>
      <c r="T17" s="146"/>
      <c r="V17" s="116" t="s">
        <v>118</v>
      </c>
    </row>
    <row r="18" ht="16.5">
      <c r="V18" s="118" t="s">
        <v>119</v>
      </c>
    </row>
    <row r="19" ht="16.5">
      <c r="V19" s="118" t="s">
        <v>120</v>
      </c>
    </row>
    <row r="20" ht="16.5">
      <c r="V20" s="120" t="s">
        <v>121</v>
      </c>
    </row>
    <row r="21" ht="16.5">
      <c r="V21" s="118" t="s">
        <v>122</v>
      </c>
    </row>
  </sheetData>
  <sheetProtection/>
  <mergeCells count="21">
    <mergeCell ref="Y7:Z8"/>
    <mergeCell ref="E7:L7"/>
    <mergeCell ref="E8:F8"/>
    <mergeCell ref="C7:D7"/>
    <mergeCell ref="I8:J8"/>
    <mergeCell ref="S8:T8"/>
    <mergeCell ref="O8:P8"/>
    <mergeCell ref="B7:B9"/>
    <mergeCell ref="A7:A9"/>
    <mergeCell ref="C8:D8"/>
    <mergeCell ref="M8:N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NREGS-4</cp:lastModifiedBy>
  <cp:lastPrinted>2010-05-10T12:07:36Z</cp:lastPrinted>
  <dcterms:created xsi:type="dcterms:W3CDTF">2008-06-03T10:00:46Z</dcterms:created>
  <dcterms:modified xsi:type="dcterms:W3CDTF">2010-05-13T10:59:55Z</dcterms:modified>
  <cp:category/>
  <cp:version/>
  <cp:contentType/>
  <cp:contentStatus/>
</cp:coreProperties>
</file>